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C:\Users\Sasa\Desktop\Сајт документа\"/>
    </mc:Choice>
  </mc:AlternateContent>
  <xr:revisionPtr revIDLastSave="0" documentId="8_{8DDE24BC-0B10-4EE4-A535-B08A7E072029}" xr6:coauthVersionLast="47" xr6:coauthVersionMax="47" xr10:uidLastSave="{00000000-0000-0000-0000-000000000000}"/>
  <bookViews>
    <workbookView showHorizontalScroll="0" xWindow="-108" yWindow="-108" windowWidth="23256" windowHeight="12576" xr2:uid="{2CAF612F-FD71-424B-BA1C-54711D3B95A4}"/>
  </bookViews>
  <sheets>
    <sheet name="Uputstvo" sheetId="4" r:id="rId1"/>
    <sheet name="UnosOcena" sheetId="5" r:id="rId2"/>
    <sheet name="ProsekOcenaBezVladanja" sheetId="1" r:id="rId3"/>
    <sheet name="DijagramBezVladanja" sheetId="2" r:id="rId4"/>
    <sheet name="ProsekOcenaSaVladanjem" sheetId="6" r:id="rId5"/>
    <sheet name="DijagramSaVladanjem" sheetId="7" r:id="rId6"/>
    <sheet name="Izostanci" sheetId="9" r:id="rId7"/>
    <sheet name="Proracun1" sheetId="3" r:id="rId8"/>
    <sheet name="Proracun2" sheetId="8" r:id="rId9"/>
    <sheet name="Proracun3" sheetId="10" r:id="rId10"/>
  </sheets>
  <calcPr calcId="191029"/>
</workbook>
</file>

<file path=xl/calcChain.xml><?xml version="1.0" encoding="utf-8"?>
<calcChain xmlns="http://schemas.openxmlformats.org/spreadsheetml/2006/main">
  <c r="S56" i="6" l="1"/>
  <c r="X35" i="6"/>
  <c r="W35" i="6"/>
  <c r="V35" i="6"/>
  <c r="U35" i="6"/>
  <c r="X34" i="6"/>
  <c r="W34" i="6"/>
  <c r="V34" i="6"/>
  <c r="U34" i="6"/>
  <c r="X33" i="6"/>
  <c r="W33" i="6"/>
  <c r="V33" i="6"/>
  <c r="U33" i="6"/>
  <c r="X32" i="6"/>
  <c r="W32" i="6"/>
  <c r="V32" i="6"/>
  <c r="U32" i="6"/>
  <c r="X31" i="6"/>
  <c r="W31" i="6"/>
  <c r="V31" i="6"/>
  <c r="U31" i="6"/>
  <c r="X30" i="6"/>
  <c r="W30" i="6"/>
  <c r="V30" i="6"/>
  <c r="U30" i="6"/>
  <c r="X29" i="6"/>
  <c r="W29" i="6"/>
  <c r="V29" i="6"/>
  <c r="U29" i="6"/>
  <c r="X28" i="6"/>
  <c r="W28" i="6"/>
  <c r="V28" i="6"/>
  <c r="U28" i="6"/>
  <c r="X27" i="6"/>
  <c r="W27" i="6"/>
  <c r="V27" i="6"/>
  <c r="U27" i="6"/>
  <c r="X26" i="6"/>
  <c r="W26" i="6"/>
  <c r="V26" i="6"/>
  <c r="U26" i="6"/>
  <c r="X25" i="6"/>
  <c r="W25" i="6"/>
  <c r="V25" i="6"/>
  <c r="U25" i="6"/>
  <c r="X24" i="6"/>
  <c r="W24" i="6"/>
  <c r="V24" i="6"/>
  <c r="U24" i="6"/>
  <c r="X23" i="6"/>
  <c r="W23" i="6"/>
  <c r="V23" i="6"/>
  <c r="U23" i="6"/>
  <c r="X22" i="6"/>
  <c r="W22" i="6"/>
  <c r="V22" i="6"/>
  <c r="U22" i="6"/>
  <c r="X21" i="6"/>
  <c r="W21" i="6"/>
  <c r="V21" i="6"/>
  <c r="U21" i="6"/>
  <c r="X20" i="6"/>
  <c r="W20" i="6"/>
  <c r="V20" i="6"/>
  <c r="U20" i="6"/>
  <c r="X19" i="6"/>
  <c r="W19" i="6"/>
  <c r="V19" i="6"/>
  <c r="U19" i="6"/>
  <c r="X18" i="6"/>
  <c r="W18" i="6"/>
  <c r="V18" i="6"/>
  <c r="U18" i="6"/>
  <c r="X17" i="6"/>
  <c r="W17" i="6"/>
  <c r="V17" i="6"/>
  <c r="U17" i="6"/>
  <c r="X16" i="6"/>
  <c r="W16" i="6"/>
  <c r="V16" i="6"/>
  <c r="U16" i="6"/>
  <c r="X15" i="6"/>
  <c r="W15" i="6"/>
  <c r="V15" i="6"/>
  <c r="U15" i="6"/>
  <c r="X14" i="6"/>
  <c r="W14" i="6"/>
  <c r="V14" i="6"/>
  <c r="U14" i="6"/>
  <c r="X13" i="6"/>
  <c r="W13" i="6"/>
  <c r="V13" i="6"/>
  <c r="U13" i="6"/>
  <c r="X12" i="6"/>
  <c r="W12" i="6"/>
  <c r="V12" i="6"/>
  <c r="U12" i="6"/>
  <c r="X11" i="6"/>
  <c r="W11" i="6"/>
  <c r="V11" i="6"/>
  <c r="U11" i="6"/>
  <c r="X10" i="6"/>
  <c r="W10" i="6"/>
  <c r="V10" i="6"/>
  <c r="U10" i="6"/>
  <c r="X9" i="6"/>
  <c r="W9" i="6"/>
  <c r="V9" i="6"/>
  <c r="U9" i="6"/>
  <c r="X8" i="6"/>
  <c r="W8" i="6"/>
  <c r="V8" i="6"/>
  <c r="U8" i="6"/>
  <c r="X7" i="6"/>
  <c r="W7" i="6"/>
  <c r="V7" i="6"/>
  <c r="U7" i="6"/>
  <c r="X6" i="6"/>
  <c r="X38" i="6"/>
  <c r="W6" i="6"/>
  <c r="V6" i="6"/>
  <c r="V39" i="6"/>
  <c r="U6" i="6"/>
  <c r="U6" i="1"/>
  <c r="S6" i="8"/>
  <c r="S8" i="6"/>
  <c r="S7" i="6"/>
  <c r="T35" i="6"/>
  <c r="T34" i="6"/>
  <c r="T33" i="6"/>
  <c r="T32" i="6"/>
  <c r="T31" i="6"/>
  <c r="T30" i="6"/>
  <c r="T29" i="6"/>
  <c r="T28" i="6"/>
  <c r="T27" i="6"/>
  <c r="T26" i="6"/>
  <c r="T25" i="6"/>
  <c r="T24" i="6"/>
  <c r="T23" i="6"/>
  <c r="T22" i="6"/>
  <c r="T21" i="6"/>
  <c r="T20" i="6"/>
  <c r="T19" i="6"/>
  <c r="T18" i="6"/>
  <c r="T17" i="6"/>
  <c r="T16" i="6"/>
  <c r="T15" i="6"/>
  <c r="T14" i="6"/>
  <c r="T13" i="6"/>
  <c r="T12" i="6"/>
  <c r="T11" i="6"/>
  <c r="T10" i="6"/>
  <c r="T9" i="6"/>
  <c r="T8" i="6"/>
  <c r="T7" i="6"/>
  <c r="S35" i="6"/>
  <c r="S34" i="6"/>
  <c r="S33" i="6"/>
  <c r="S32" i="6"/>
  <c r="S31" i="6"/>
  <c r="S30" i="6"/>
  <c r="S29" i="6"/>
  <c r="S28" i="6"/>
  <c r="S27" i="6"/>
  <c r="S26" i="6"/>
  <c r="S25" i="6"/>
  <c r="S24" i="6"/>
  <c r="S23" i="6"/>
  <c r="S22" i="6"/>
  <c r="S21" i="6"/>
  <c r="S20" i="6"/>
  <c r="S19" i="6"/>
  <c r="S18" i="6"/>
  <c r="S17" i="6"/>
  <c r="S16" i="6"/>
  <c r="S15" i="6"/>
  <c r="S14" i="6"/>
  <c r="S13" i="6"/>
  <c r="S12" i="6"/>
  <c r="S11" i="6"/>
  <c r="S10" i="6"/>
  <c r="S9" i="6"/>
  <c r="T6" i="6"/>
  <c r="T6" i="1"/>
  <c r="S6" i="6"/>
  <c r="S6" i="1"/>
  <c r="X5" i="6"/>
  <c r="W5" i="6"/>
  <c r="V5" i="6"/>
  <c r="U5" i="6"/>
  <c r="T5" i="6"/>
  <c r="S5" i="6"/>
  <c r="R1" i="6"/>
  <c r="R2" i="6"/>
  <c r="T2" i="6"/>
  <c r="T1" i="6"/>
  <c r="S56" i="1"/>
  <c r="X35" i="1"/>
  <c r="X35" i="3"/>
  <c r="W35" i="1"/>
  <c r="W35" i="8" s="1"/>
  <c r="V35" i="1"/>
  <c r="T35" i="8"/>
  <c r="U35" i="1"/>
  <c r="S35" i="3" s="1"/>
  <c r="X34" i="1"/>
  <c r="X34" i="8"/>
  <c r="W34" i="1"/>
  <c r="W34" i="3" s="1"/>
  <c r="V34" i="1"/>
  <c r="T34" i="3" s="1"/>
  <c r="U34" i="1"/>
  <c r="S34" i="8"/>
  <c r="X33" i="1"/>
  <c r="X33" i="3" s="1"/>
  <c r="W33" i="1"/>
  <c r="W33" i="8"/>
  <c r="V33" i="1"/>
  <c r="T33" i="8"/>
  <c r="T33" i="3"/>
  <c r="U33" i="1"/>
  <c r="S33" i="3" s="1"/>
  <c r="U33" i="3" s="1"/>
  <c r="S33" i="8"/>
  <c r="U33" i="8" s="1"/>
  <c r="X32" i="1"/>
  <c r="X32" i="3"/>
  <c r="W32" i="1"/>
  <c r="V32" i="1"/>
  <c r="T32" i="3" s="1"/>
  <c r="U32" i="1"/>
  <c r="S32" i="8" s="1"/>
  <c r="X31" i="1"/>
  <c r="X31" i="3"/>
  <c r="W31" i="1"/>
  <c r="W31" i="8" s="1"/>
  <c r="V31" i="1"/>
  <c r="T31" i="8"/>
  <c r="U31" i="1"/>
  <c r="S31" i="8" s="1"/>
  <c r="X30" i="1"/>
  <c r="X30" i="8"/>
  <c r="W30" i="1"/>
  <c r="W30" i="3" s="1"/>
  <c r="V30" i="1"/>
  <c r="T30" i="8"/>
  <c r="U30" i="1"/>
  <c r="S30" i="8" s="1"/>
  <c r="U30" i="8" s="1"/>
  <c r="X29" i="1"/>
  <c r="X29" i="3" s="1"/>
  <c r="W29" i="1"/>
  <c r="W29" i="8"/>
  <c r="V29" i="1"/>
  <c r="U29" i="1"/>
  <c r="S29" i="8" s="1"/>
  <c r="X28" i="1"/>
  <c r="X28" i="8" s="1"/>
  <c r="W28" i="1"/>
  <c r="W28" i="3" s="1"/>
  <c r="V28" i="1"/>
  <c r="T28" i="8"/>
  <c r="U28" i="1"/>
  <c r="S28" i="8" s="1"/>
  <c r="U28" i="8" s="1"/>
  <c r="X27" i="1"/>
  <c r="X27" i="3" s="1"/>
  <c r="W27" i="1"/>
  <c r="W27" i="8"/>
  <c r="V27" i="1"/>
  <c r="T27" i="8" s="1"/>
  <c r="U27" i="1"/>
  <c r="S27" i="8" s="1"/>
  <c r="S27" i="3"/>
  <c r="X26" i="1"/>
  <c r="X26" i="8" s="1"/>
  <c r="W26" i="1"/>
  <c r="W26" i="8"/>
  <c r="V26" i="1"/>
  <c r="T26" i="3" s="1"/>
  <c r="U26" i="1"/>
  <c r="S26" i="8"/>
  <c r="X25" i="1"/>
  <c r="X25" i="3" s="1"/>
  <c r="W25" i="1"/>
  <c r="W25" i="8"/>
  <c r="V25" i="1"/>
  <c r="T25" i="8" s="1"/>
  <c r="U25" i="1"/>
  <c r="S25" i="3"/>
  <c r="X24" i="1"/>
  <c r="X24" i="8"/>
  <c r="W24" i="1"/>
  <c r="V24" i="1"/>
  <c r="T24" i="3"/>
  <c r="U24" i="1"/>
  <c r="S24" i="8" s="1"/>
  <c r="X23" i="1"/>
  <c r="X23" i="3"/>
  <c r="W23" i="1"/>
  <c r="W23" i="8" s="1"/>
  <c r="V23" i="1"/>
  <c r="T23" i="8" s="1"/>
  <c r="U23" i="1"/>
  <c r="S23" i="8" s="1"/>
  <c r="X22" i="1"/>
  <c r="X22" i="8"/>
  <c r="W22" i="1"/>
  <c r="W22" i="3" s="1"/>
  <c r="W22" i="8"/>
  <c r="Y22" i="8" s="1"/>
  <c r="V22" i="1"/>
  <c r="T22" i="8" s="1"/>
  <c r="T22" i="3"/>
  <c r="U22" i="1"/>
  <c r="S22" i="8" s="1"/>
  <c r="U22" i="8" s="1"/>
  <c r="X21" i="1"/>
  <c r="X21" i="3" s="1"/>
  <c r="W21" i="1"/>
  <c r="W21" i="8"/>
  <c r="V21" i="1"/>
  <c r="U21" i="1"/>
  <c r="S21" i="8"/>
  <c r="X20" i="1"/>
  <c r="X20" i="8" s="1"/>
  <c r="W20" i="1"/>
  <c r="W20" i="3" s="1"/>
  <c r="V20" i="1"/>
  <c r="T20" i="8" s="1"/>
  <c r="T20" i="3"/>
  <c r="U20" i="1"/>
  <c r="S20" i="8" s="1"/>
  <c r="X19" i="1"/>
  <c r="X19" i="3"/>
  <c r="W19" i="1"/>
  <c r="W19" i="8" s="1"/>
  <c r="V19" i="1"/>
  <c r="T19" i="8" s="1"/>
  <c r="U19" i="1"/>
  <c r="S19" i="3" s="1"/>
  <c r="S19" i="8"/>
  <c r="U19" i="8" s="1"/>
  <c r="X18" i="1"/>
  <c r="X18" i="8" s="1"/>
  <c r="W18" i="1"/>
  <c r="W18" i="3" s="1"/>
  <c r="V18" i="1"/>
  <c r="T18" i="3"/>
  <c r="U18" i="1"/>
  <c r="S18" i="8" s="1"/>
  <c r="X17" i="1"/>
  <c r="X17" i="3"/>
  <c r="W17" i="1"/>
  <c r="W17" i="8" s="1"/>
  <c r="V17" i="1"/>
  <c r="T17" i="3" s="1"/>
  <c r="U17" i="1"/>
  <c r="S17" i="3" s="1"/>
  <c r="X16" i="1"/>
  <c r="W16" i="1"/>
  <c r="W16" i="8" s="1"/>
  <c r="V16" i="1"/>
  <c r="T16" i="3"/>
  <c r="U16" i="1"/>
  <c r="S16" i="8" s="1"/>
  <c r="X15" i="1"/>
  <c r="X15" i="3"/>
  <c r="W15" i="1"/>
  <c r="W15" i="3" s="1"/>
  <c r="V15" i="1"/>
  <c r="T15" i="8"/>
  <c r="U15" i="1"/>
  <c r="S15" i="8" s="1"/>
  <c r="X14" i="1"/>
  <c r="W14" i="1"/>
  <c r="V14" i="1"/>
  <c r="U14" i="1"/>
  <c r="S14" i="8" s="1"/>
  <c r="X13" i="1"/>
  <c r="X13" i="8"/>
  <c r="W13" i="1"/>
  <c r="W13" i="8" s="1"/>
  <c r="V13" i="1"/>
  <c r="T13" i="3"/>
  <c r="U13" i="1"/>
  <c r="S13" i="3" s="1"/>
  <c r="X12" i="1"/>
  <c r="W12" i="1"/>
  <c r="W12" i="8" s="1"/>
  <c r="V12" i="1"/>
  <c r="T12" i="8"/>
  <c r="U12" i="1"/>
  <c r="S12" i="8" s="1"/>
  <c r="X11" i="1"/>
  <c r="X11" i="8"/>
  <c r="W11" i="1"/>
  <c r="W11" i="8" s="1"/>
  <c r="Y11" i="8" s="1"/>
  <c r="V11" i="1"/>
  <c r="T11" i="3" s="1"/>
  <c r="U11" i="1"/>
  <c r="S11" i="8"/>
  <c r="X10" i="1"/>
  <c r="X10" i="8"/>
  <c r="W10" i="1"/>
  <c r="W10" i="8" s="1"/>
  <c r="Y10" i="8" s="1"/>
  <c r="V10" i="1"/>
  <c r="T10" i="3"/>
  <c r="U10" i="1"/>
  <c r="X9" i="1"/>
  <c r="X9" i="3"/>
  <c r="W9" i="1"/>
  <c r="W9" i="3" s="1"/>
  <c r="V9" i="1"/>
  <c r="T9" i="8"/>
  <c r="U9" i="1"/>
  <c r="S9" i="8" s="1"/>
  <c r="X8" i="1"/>
  <c r="X8" i="3"/>
  <c r="W8" i="1"/>
  <c r="V8" i="1"/>
  <c r="T8" i="3"/>
  <c r="U8" i="1"/>
  <c r="X7" i="1"/>
  <c r="X7" i="3" s="1"/>
  <c r="W7" i="1"/>
  <c r="W7" i="8"/>
  <c r="V7" i="1"/>
  <c r="T7" i="8" s="1"/>
  <c r="U7" i="1"/>
  <c r="S7" i="8"/>
  <c r="X6" i="1"/>
  <c r="X6" i="8" s="1"/>
  <c r="W6" i="1"/>
  <c r="W6" i="8"/>
  <c r="V6" i="1"/>
  <c r="T6" i="3" s="1"/>
  <c r="T35" i="1"/>
  <c r="T34" i="1"/>
  <c r="T33" i="1"/>
  <c r="T32" i="1"/>
  <c r="T31" i="1"/>
  <c r="T30" i="1"/>
  <c r="T29" i="1"/>
  <c r="T28" i="1"/>
  <c r="T27" i="1"/>
  <c r="T26" i="1"/>
  <c r="T25" i="1"/>
  <c r="T24" i="1"/>
  <c r="T23" i="1"/>
  <c r="T22" i="1"/>
  <c r="T21" i="1"/>
  <c r="T20" i="1"/>
  <c r="T19" i="1"/>
  <c r="T18" i="1"/>
  <c r="T17" i="1"/>
  <c r="T16" i="1"/>
  <c r="T15" i="1"/>
  <c r="T14" i="1"/>
  <c r="T13" i="1"/>
  <c r="T12" i="1"/>
  <c r="T11" i="1"/>
  <c r="T10" i="1"/>
  <c r="T9" i="1"/>
  <c r="T8" i="1"/>
  <c r="T7" i="1"/>
  <c r="S35" i="1"/>
  <c r="S34" i="1"/>
  <c r="S33" i="1"/>
  <c r="S32" i="1"/>
  <c r="S31" i="1"/>
  <c r="S30" i="1"/>
  <c r="S29" i="1"/>
  <c r="S28" i="1"/>
  <c r="S27" i="1"/>
  <c r="S26" i="1"/>
  <c r="S25" i="1"/>
  <c r="S24" i="1"/>
  <c r="S23" i="1"/>
  <c r="S22" i="1"/>
  <c r="S21" i="1"/>
  <c r="S20" i="1"/>
  <c r="S19" i="1"/>
  <c r="S18" i="1"/>
  <c r="S17" i="1"/>
  <c r="S16" i="1"/>
  <c r="S15" i="1"/>
  <c r="S14" i="1"/>
  <c r="S13" i="1"/>
  <c r="S12" i="1"/>
  <c r="S11" i="1"/>
  <c r="S10" i="1"/>
  <c r="S9" i="1"/>
  <c r="S8" i="1"/>
  <c r="S7" i="1"/>
  <c r="R35" i="1"/>
  <c r="R34" i="1"/>
  <c r="R33" i="1"/>
  <c r="R32" i="1"/>
  <c r="R31" i="1"/>
  <c r="R30" i="1"/>
  <c r="R29" i="1"/>
  <c r="R28" i="1"/>
  <c r="R27" i="1"/>
  <c r="R26" i="1"/>
  <c r="R25" i="1"/>
  <c r="R24" i="1"/>
  <c r="R23" i="1"/>
  <c r="R22" i="1"/>
  <c r="R21" i="1"/>
  <c r="R20" i="1"/>
  <c r="R19" i="1"/>
  <c r="R18" i="1"/>
  <c r="R17" i="1"/>
  <c r="R16" i="1"/>
  <c r="R15" i="1"/>
  <c r="R14" i="1"/>
  <c r="R13" i="1"/>
  <c r="R12" i="1"/>
  <c r="R11" i="1"/>
  <c r="R10" i="1"/>
  <c r="R9" i="1"/>
  <c r="R8" i="1"/>
  <c r="R7" i="1"/>
  <c r="R42" i="1" s="1"/>
  <c r="R6" i="1"/>
  <c r="Q6" i="6"/>
  <c r="Q7" i="6"/>
  <c r="T2" i="1"/>
  <c r="R2" i="1"/>
  <c r="X5" i="1"/>
  <c r="W5" i="1"/>
  <c r="F11" i="9"/>
  <c r="W53" i="1"/>
  <c r="P5" i="6"/>
  <c r="O5" i="6"/>
  <c r="N5" i="6"/>
  <c r="M5" i="6"/>
  <c r="L5" i="6"/>
  <c r="K5" i="6"/>
  <c r="J5" i="6"/>
  <c r="I5" i="6"/>
  <c r="H5" i="6"/>
  <c r="G5" i="6"/>
  <c r="F5" i="6"/>
  <c r="E5" i="6"/>
  <c r="D5" i="6"/>
  <c r="P5" i="1"/>
  <c r="O5" i="1"/>
  <c r="N5" i="1"/>
  <c r="M5" i="1"/>
  <c r="L5" i="1"/>
  <c r="K5" i="1"/>
  <c r="J5" i="1"/>
  <c r="I5" i="1"/>
  <c r="H5" i="1"/>
  <c r="G5" i="1"/>
  <c r="F5" i="1"/>
  <c r="E5" i="1"/>
  <c r="D5" i="1"/>
  <c r="C5" i="1"/>
  <c r="C5" i="6"/>
  <c r="B31" i="10"/>
  <c r="B30" i="10"/>
  <c r="M30" i="10" s="1"/>
  <c r="P30" i="10" s="1"/>
  <c r="B29" i="10"/>
  <c r="B28" i="10"/>
  <c r="M28" i="10" s="1"/>
  <c r="P28" i="10" s="1"/>
  <c r="B27" i="10"/>
  <c r="B26" i="10"/>
  <c r="M26" i="10" s="1"/>
  <c r="P26" i="10" s="1"/>
  <c r="B25" i="10"/>
  <c r="M25" i="10" s="1"/>
  <c r="P25" i="10" s="1"/>
  <c r="B24" i="10"/>
  <c r="M24" i="10" s="1"/>
  <c r="P24" i="10" s="1"/>
  <c r="B23" i="10"/>
  <c r="M23" i="10"/>
  <c r="P23" i="10" s="1"/>
  <c r="B22" i="10"/>
  <c r="M22" i="10" s="1"/>
  <c r="P22" i="10" s="1"/>
  <c r="B21" i="10"/>
  <c r="M21" i="10" s="1"/>
  <c r="P21" i="10" s="1"/>
  <c r="B20" i="10"/>
  <c r="M20" i="10" s="1"/>
  <c r="P20" i="10" s="1"/>
  <c r="B19" i="10"/>
  <c r="M19" i="10"/>
  <c r="P19" i="10" s="1"/>
  <c r="B18" i="10"/>
  <c r="M18" i="10" s="1"/>
  <c r="P18" i="10" s="1"/>
  <c r="B17" i="10"/>
  <c r="B16" i="10"/>
  <c r="M16" i="10" s="1"/>
  <c r="P16" i="10" s="1"/>
  <c r="B15" i="10"/>
  <c r="M15" i="10" s="1"/>
  <c r="P15" i="10" s="1"/>
  <c r="B14" i="10"/>
  <c r="M14" i="10" s="1"/>
  <c r="P14" i="10" s="1"/>
  <c r="B13" i="10"/>
  <c r="M13" i="10"/>
  <c r="P13" i="10" s="1"/>
  <c r="B12" i="10"/>
  <c r="M12" i="10" s="1"/>
  <c r="P12" i="10" s="1"/>
  <c r="B11" i="10"/>
  <c r="M11" i="10" s="1"/>
  <c r="P11" i="10" s="1"/>
  <c r="B10" i="10"/>
  <c r="M10" i="10" s="1"/>
  <c r="P10" i="10" s="1"/>
  <c r="B9" i="10"/>
  <c r="M9" i="10"/>
  <c r="P9" i="10" s="1"/>
  <c r="B8" i="10"/>
  <c r="M8" i="10" s="1"/>
  <c r="P8" i="10"/>
  <c r="B7" i="10"/>
  <c r="M7" i="10" s="1"/>
  <c r="P7" i="10" s="1"/>
  <c r="B6" i="10"/>
  <c r="M6" i="10" s="1"/>
  <c r="P6" i="10" s="1"/>
  <c r="B5" i="10"/>
  <c r="M5" i="10"/>
  <c r="P5" i="10" s="1"/>
  <c r="B4" i="10"/>
  <c r="M4" i="10" s="1"/>
  <c r="B3" i="10"/>
  <c r="M3" i="10" s="1"/>
  <c r="P3" i="10" s="1"/>
  <c r="B2" i="10"/>
  <c r="M2" i="10"/>
  <c r="A31" i="10"/>
  <c r="A30" i="10"/>
  <c r="G30" i="10" s="1"/>
  <c r="J30" i="10" s="1"/>
  <c r="A29" i="10"/>
  <c r="G29" i="10" s="1"/>
  <c r="J29" i="10" s="1"/>
  <c r="A28" i="10"/>
  <c r="G28" i="10" s="1"/>
  <c r="J28" i="10" s="1"/>
  <c r="A27" i="10"/>
  <c r="G27" i="10"/>
  <c r="J27" i="10" s="1"/>
  <c r="A26" i="10"/>
  <c r="C26" i="10" s="1"/>
  <c r="D26" i="10" s="1"/>
  <c r="A25" i="10"/>
  <c r="A24" i="10"/>
  <c r="G24" i="10" s="1"/>
  <c r="J24" i="10"/>
  <c r="A23" i="10"/>
  <c r="A22" i="10"/>
  <c r="G22" i="10" s="1"/>
  <c r="J22" i="10" s="1"/>
  <c r="A21" i="10"/>
  <c r="G21" i="10" s="1"/>
  <c r="J21" i="10" s="1"/>
  <c r="A20" i="10"/>
  <c r="C20" i="10" s="1"/>
  <c r="D20" i="10" s="1"/>
  <c r="A19" i="10"/>
  <c r="G19" i="10"/>
  <c r="J19" i="10" s="1"/>
  <c r="A18" i="10"/>
  <c r="G18" i="10" s="1"/>
  <c r="J18" i="10" s="1"/>
  <c r="A17" i="10"/>
  <c r="G17" i="10" s="1"/>
  <c r="J17" i="10" s="1"/>
  <c r="A16" i="10"/>
  <c r="G16" i="10" s="1"/>
  <c r="J16" i="10" s="1"/>
  <c r="A15" i="10"/>
  <c r="G15" i="10"/>
  <c r="J15" i="10" s="1"/>
  <c r="A14" i="10"/>
  <c r="G14" i="10" s="1"/>
  <c r="J14" i="10" s="1"/>
  <c r="A13" i="10"/>
  <c r="G13" i="10" s="1"/>
  <c r="J13" i="10" s="1"/>
  <c r="A12" i="10"/>
  <c r="C12" i="10" s="1"/>
  <c r="D12" i="10" s="1"/>
  <c r="A11" i="10"/>
  <c r="A10" i="10"/>
  <c r="G10" i="10" s="1"/>
  <c r="J10" i="10" s="1"/>
  <c r="A9" i="10"/>
  <c r="A8" i="10"/>
  <c r="A7" i="10"/>
  <c r="C7" i="10" s="1"/>
  <c r="A6" i="10"/>
  <c r="A5" i="10"/>
  <c r="G5" i="10" s="1"/>
  <c r="A4" i="10"/>
  <c r="A3" i="10"/>
  <c r="G3" i="10"/>
  <c r="J3" i="10" s="1"/>
  <c r="A2" i="10"/>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C6" i="6"/>
  <c r="C7" i="6"/>
  <c r="C8" i="6"/>
  <c r="C9" i="6"/>
  <c r="C10" i="6"/>
  <c r="C11" i="6"/>
  <c r="C12" i="6"/>
  <c r="C13" i="6"/>
  <c r="C14" i="6"/>
  <c r="C15" i="6"/>
  <c r="C16" i="6"/>
  <c r="C17" i="6"/>
  <c r="C18" i="6"/>
  <c r="C19" i="6"/>
  <c r="C20" i="6"/>
  <c r="C21" i="6"/>
  <c r="C22" i="6"/>
  <c r="C23" i="6"/>
  <c r="C24" i="6"/>
  <c r="C25" i="6"/>
  <c r="C26" i="6"/>
  <c r="C27" i="6"/>
  <c r="C28" i="6"/>
  <c r="C29" i="6"/>
  <c r="C30" i="6"/>
  <c r="C31" i="6"/>
  <c r="C32" i="6"/>
  <c r="C33" i="6"/>
  <c r="C34" i="6"/>
  <c r="C35" i="6"/>
  <c r="D6" i="6"/>
  <c r="D7" i="6"/>
  <c r="D8" i="6"/>
  <c r="D9" i="6"/>
  <c r="D10" i="6"/>
  <c r="D11" i="6"/>
  <c r="D12" i="6"/>
  <c r="D13" i="6"/>
  <c r="D14" i="6"/>
  <c r="D15" i="6"/>
  <c r="D16" i="6"/>
  <c r="D17" i="6"/>
  <c r="D18" i="6"/>
  <c r="D19" i="6"/>
  <c r="D20" i="6"/>
  <c r="D21" i="6"/>
  <c r="D22" i="6"/>
  <c r="D23" i="6"/>
  <c r="D24" i="6"/>
  <c r="D25" i="6"/>
  <c r="D26" i="6"/>
  <c r="D27" i="6"/>
  <c r="D28" i="6"/>
  <c r="D29" i="6"/>
  <c r="D30" i="6"/>
  <c r="D31" i="6"/>
  <c r="D32" i="6"/>
  <c r="D33" i="6"/>
  <c r="D34" i="6"/>
  <c r="D35" i="6"/>
  <c r="E6" i="6"/>
  <c r="E7" i="6"/>
  <c r="E8" i="6"/>
  <c r="E9" i="6"/>
  <c r="E10" i="6"/>
  <c r="E11" i="6"/>
  <c r="E12" i="6"/>
  <c r="E13" i="6"/>
  <c r="E14" i="6"/>
  <c r="E15" i="6"/>
  <c r="E16" i="6"/>
  <c r="E17" i="6"/>
  <c r="E18" i="6"/>
  <c r="E19" i="6"/>
  <c r="E20" i="6"/>
  <c r="E21" i="6"/>
  <c r="E22" i="6"/>
  <c r="E23" i="6"/>
  <c r="E24" i="6"/>
  <c r="E25" i="6"/>
  <c r="E26" i="6"/>
  <c r="E27" i="6"/>
  <c r="E28" i="6"/>
  <c r="E29" i="6"/>
  <c r="E30" i="6"/>
  <c r="E31" i="6"/>
  <c r="E32" i="6"/>
  <c r="E33" i="6"/>
  <c r="E34" i="6"/>
  <c r="E35" i="6"/>
  <c r="F6" i="6"/>
  <c r="F7" i="6"/>
  <c r="F8" i="6"/>
  <c r="F9" i="6"/>
  <c r="F10" i="6"/>
  <c r="F11" i="6"/>
  <c r="F12" i="6"/>
  <c r="F13" i="6"/>
  <c r="F14" i="6"/>
  <c r="F15" i="6"/>
  <c r="F16" i="6"/>
  <c r="F17" i="6"/>
  <c r="F18" i="6"/>
  <c r="F19" i="6"/>
  <c r="F20" i="6"/>
  <c r="F21" i="6"/>
  <c r="F22" i="6"/>
  <c r="F23" i="6"/>
  <c r="F24" i="6"/>
  <c r="F25" i="6"/>
  <c r="F26" i="6"/>
  <c r="F27" i="6"/>
  <c r="F28" i="6"/>
  <c r="F29" i="6"/>
  <c r="F30" i="6"/>
  <c r="F31" i="6"/>
  <c r="F32" i="6"/>
  <c r="F33" i="6"/>
  <c r="F34" i="6"/>
  <c r="F35" i="6"/>
  <c r="G6" i="6"/>
  <c r="G7" i="6"/>
  <c r="G8" i="6"/>
  <c r="G9" i="6"/>
  <c r="G43" i="6" s="1"/>
  <c r="G10" i="6"/>
  <c r="G11" i="6"/>
  <c r="G12" i="6"/>
  <c r="G13" i="6"/>
  <c r="G14" i="6"/>
  <c r="G15" i="6"/>
  <c r="G16" i="6"/>
  <c r="G17" i="6"/>
  <c r="G18" i="6"/>
  <c r="G19" i="6"/>
  <c r="G20" i="6"/>
  <c r="G21" i="6"/>
  <c r="G22" i="6"/>
  <c r="G23" i="6"/>
  <c r="G24" i="6"/>
  <c r="G25" i="6"/>
  <c r="G26" i="6"/>
  <c r="G27" i="6"/>
  <c r="G28" i="6"/>
  <c r="G29" i="6"/>
  <c r="G30" i="6"/>
  <c r="G31" i="6"/>
  <c r="G32" i="6"/>
  <c r="G33" i="6"/>
  <c r="G34" i="6"/>
  <c r="G35" i="6"/>
  <c r="H6" i="6"/>
  <c r="H7" i="6"/>
  <c r="H8" i="6"/>
  <c r="H9" i="6"/>
  <c r="H10" i="6"/>
  <c r="H11" i="6"/>
  <c r="H12" i="6"/>
  <c r="H13" i="6"/>
  <c r="H38" i="6" s="1"/>
  <c r="R38" i="6" s="1"/>
  <c r="H14" i="6"/>
  <c r="H15" i="6"/>
  <c r="H16" i="6"/>
  <c r="H17" i="6"/>
  <c r="H18" i="6"/>
  <c r="H19" i="6"/>
  <c r="H20" i="6"/>
  <c r="H21" i="6"/>
  <c r="H22" i="6"/>
  <c r="H23" i="6"/>
  <c r="H24" i="6"/>
  <c r="H25" i="6"/>
  <c r="H26" i="6"/>
  <c r="H27" i="6"/>
  <c r="H28" i="6"/>
  <c r="H29" i="6"/>
  <c r="H30" i="6"/>
  <c r="H31" i="6"/>
  <c r="H32" i="6"/>
  <c r="H33" i="6"/>
  <c r="H34" i="6"/>
  <c r="H35" i="6"/>
  <c r="I6" i="6"/>
  <c r="I7" i="6"/>
  <c r="I8" i="6"/>
  <c r="I9" i="6"/>
  <c r="I10" i="6"/>
  <c r="I11" i="6"/>
  <c r="I12" i="6"/>
  <c r="I13" i="6"/>
  <c r="I14" i="6"/>
  <c r="I15" i="6"/>
  <c r="I16" i="6"/>
  <c r="I17" i="6"/>
  <c r="I18" i="6"/>
  <c r="I19" i="6"/>
  <c r="I20" i="6"/>
  <c r="I21" i="6"/>
  <c r="I22" i="6"/>
  <c r="I23" i="6"/>
  <c r="I24" i="6"/>
  <c r="I25" i="6"/>
  <c r="I26" i="6"/>
  <c r="I27" i="6"/>
  <c r="I28" i="6"/>
  <c r="I29" i="6"/>
  <c r="I30" i="6"/>
  <c r="I31" i="6"/>
  <c r="I32" i="6"/>
  <c r="I33" i="6"/>
  <c r="I34" i="6"/>
  <c r="I35" i="6"/>
  <c r="J6" i="6"/>
  <c r="J7" i="6"/>
  <c r="J8" i="6"/>
  <c r="J9" i="6"/>
  <c r="J10" i="6"/>
  <c r="J11" i="6"/>
  <c r="J12" i="6"/>
  <c r="J13" i="6"/>
  <c r="J14" i="6"/>
  <c r="J15" i="6"/>
  <c r="J16" i="6"/>
  <c r="J17" i="6"/>
  <c r="J18" i="6"/>
  <c r="J19" i="6"/>
  <c r="J20" i="6"/>
  <c r="J21" i="6"/>
  <c r="J22" i="6"/>
  <c r="J23" i="6"/>
  <c r="J24" i="6"/>
  <c r="J25" i="6"/>
  <c r="J26" i="6"/>
  <c r="J27" i="6"/>
  <c r="J28" i="6"/>
  <c r="J29" i="6"/>
  <c r="J30" i="6"/>
  <c r="J31" i="6"/>
  <c r="J32" i="6"/>
  <c r="J33" i="6"/>
  <c r="J34" i="6"/>
  <c r="J35" i="6"/>
  <c r="K6" i="6"/>
  <c r="K7" i="6"/>
  <c r="K8" i="6"/>
  <c r="K9" i="6"/>
  <c r="K10" i="6"/>
  <c r="K11" i="6"/>
  <c r="K12" i="6"/>
  <c r="K13" i="6"/>
  <c r="K14" i="6"/>
  <c r="K15" i="6"/>
  <c r="K16" i="6"/>
  <c r="K17" i="6"/>
  <c r="K18" i="6"/>
  <c r="K19" i="6"/>
  <c r="K20" i="6"/>
  <c r="K21" i="6"/>
  <c r="K22" i="6"/>
  <c r="K23" i="6"/>
  <c r="K24" i="6"/>
  <c r="K25" i="6"/>
  <c r="K26" i="6"/>
  <c r="K27" i="6"/>
  <c r="K28" i="6"/>
  <c r="K29" i="6"/>
  <c r="K30" i="6"/>
  <c r="K31" i="6"/>
  <c r="K32" i="6"/>
  <c r="K33" i="6"/>
  <c r="K34" i="6"/>
  <c r="K35" i="6"/>
  <c r="L6" i="6"/>
  <c r="L7" i="6"/>
  <c r="L8" i="6"/>
  <c r="L9" i="6"/>
  <c r="L10" i="6"/>
  <c r="L11" i="6"/>
  <c r="L12" i="6"/>
  <c r="L13" i="6"/>
  <c r="L14" i="6"/>
  <c r="L15" i="6"/>
  <c r="L16" i="6"/>
  <c r="L17" i="6"/>
  <c r="L18" i="6"/>
  <c r="L19" i="6"/>
  <c r="L20" i="6"/>
  <c r="L21" i="6"/>
  <c r="L22" i="6"/>
  <c r="L23" i="6"/>
  <c r="L24" i="6"/>
  <c r="L25" i="6"/>
  <c r="L26" i="6"/>
  <c r="L27" i="6"/>
  <c r="L28" i="6"/>
  <c r="L29" i="6"/>
  <c r="L30" i="6"/>
  <c r="L31" i="6"/>
  <c r="L32" i="6"/>
  <c r="L33" i="6"/>
  <c r="L34" i="6"/>
  <c r="L35" i="6"/>
  <c r="M6" i="6"/>
  <c r="M7" i="6"/>
  <c r="M8" i="6"/>
  <c r="M9" i="6"/>
  <c r="M10" i="6"/>
  <c r="M11" i="6"/>
  <c r="M12" i="6"/>
  <c r="M13" i="6"/>
  <c r="M14" i="6"/>
  <c r="M15" i="6"/>
  <c r="M16" i="6"/>
  <c r="M17" i="6"/>
  <c r="M18" i="6"/>
  <c r="M19" i="6"/>
  <c r="M20" i="6"/>
  <c r="M21" i="6"/>
  <c r="M22" i="6"/>
  <c r="M23" i="6"/>
  <c r="M24" i="6"/>
  <c r="M25" i="6"/>
  <c r="M26" i="6"/>
  <c r="M27" i="6"/>
  <c r="M28" i="6"/>
  <c r="M29" i="6"/>
  <c r="M30" i="6"/>
  <c r="M31" i="6"/>
  <c r="M32" i="6"/>
  <c r="M33" i="6"/>
  <c r="M34" i="6"/>
  <c r="M35" i="6"/>
  <c r="N6" i="6"/>
  <c r="N7" i="6"/>
  <c r="N8" i="6"/>
  <c r="N9" i="6"/>
  <c r="N10" i="6"/>
  <c r="N11" i="6"/>
  <c r="N12" i="6"/>
  <c r="N13" i="6"/>
  <c r="N14" i="6"/>
  <c r="N15" i="6"/>
  <c r="N16" i="6"/>
  <c r="N17" i="6"/>
  <c r="N18" i="6"/>
  <c r="N19" i="6"/>
  <c r="N20" i="6"/>
  <c r="N21" i="6"/>
  <c r="N22" i="6"/>
  <c r="N23" i="6"/>
  <c r="N24" i="6"/>
  <c r="N25" i="6"/>
  <c r="N26" i="6"/>
  <c r="N27" i="6"/>
  <c r="N28" i="6"/>
  <c r="N29" i="6"/>
  <c r="N30" i="6"/>
  <c r="N31" i="6"/>
  <c r="N32" i="6"/>
  <c r="N33" i="6"/>
  <c r="N34" i="6"/>
  <c r="N3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P6" i="6"/>
  <c r="P7" i="6"/>
  <c r="P8" i="6"/>
  <c r="P9" i="6"/>
  <c r="P10" i="6"/>
  <c r="P11" i="6"/>
  <c r="P12" i="6"/>
  <c r="P13" i="6"/>
  <c r="P14" i="6"/>
  <c r="P15" i="6"/>
  <c r="P16" i="6"/>
  <c r="P17" i="6"/>
  <c r="P18" i="6"/>
  <c r="P19" i="6"/>
  <c r="P20" i="6"/>
  <c r="P21" i="6"/>
  <c r="P22" i="6"/>
  <c r="P23" i="6"/>
  <c r="P24" i="6"/>
  <c r="P25" i="6"/>
  <c r="P26" i="6"/>
  <c r="P27" i="6"/>
  <c r="P28" i="6"/>
  <c r="P29" i="6"/>
  <c r="P30" i="6"/>
  <c r="P31" i="6"/>
  <c r="P32" i="6"/>
  <c r="P33" i="6"/>
  <c r="P34" i="6"/>
  <c r="P35" i="6"/>
  <c r="Q8" i="6"/>
  <c r="Q9" i="6"/>
  <c r="Q10" i="6"/>
  <c r="Q11" i="6"/>
  <c r="Q12" i="6"/>
  <c r="Q13" i="6"/>
  <c r="Q14" i="6"/>
  <c r="Q15" i="6"/>
  <c r="Q16" i="6"/>
  <c r="Q17" i="6"/>
  <c r="Q18" i="6"/>
  <c r="Q19" i="6"/>
  <c r="Q20" i="6"/>
  <c r="Q21" i="6"/>
  <c r="Q22" i="6"/>
  <c r="Q23" i="6"/>
  <c r="Q24" i="6"/>
  <c r="Q25" i="6"/>
  <c r="Q26" i="6"/>
  <c r="Q27" i="6"/>
  <c r="Q28" i="6"/>
  <c r="Q29" i="6"/>
  <c r="Q30" i="6"/>
  <c r="Q31" i="6"/>
  <c r="Q32" i="6"/>
  <c r="Q33" i="6"/>
  <c r="Q34" i="6"/>
  <c r="Q35" i="6"/>
  <c r="B7" i="6"/>
  <c r="B8" i="6"/>
  <c r="B6" i="6"/>
  <c r="B28" i="6"/>
  <c r="B27" i="6"/>
  <c r="B26" i="6"/>
  <c r="B25" i="6"/>
  <c r="B24" i="6"/>
  <c r="B23" i="6"/>
  <c r="B22" i="6"/>
  <c r="B21" i="6"/>
  <c r="B20" i="6"/>
  <c r="B19" i="6"/>
  <c r="B18" i="6"/>
  <c r="B17" i="6"/>
  <c r="B16" i="6"/>
  <c r="B15" i="6"/>
  <c r="B14" i="6"/>
  <c r="B13" i="6"/>
  <c r="B12" i="6"/>
  <c r="B11" i="6"/>
  <c r="B10" i="6"/>
  <c r="B9" i="6"/>
  <c r="B35" i="6"/>
  <c r="B34" i="6"/>
  <c r="B33" i="6"/>
  <c r="B32" i="6"/>
  <c r="B31" i="6"/>
  <c r="B30" i="6"/>
  <c r="B29" i="6"/>
  <c r="E8" i="1"/>
  <c r="K8" i="1"/>
  <c r="P8" i="1"/>
  <c r="O8" i="1"/>
  <c r="N8" i="1"/>
  <c r="M8" i="1"/>
  <c r="L8" i="1"/>
  <c r="J8" i="1"/>
  <c r="I8" i="1"/>
  <c r="H8" i="1"/>
  <c r="G8" i="1"/>
  <c r="F8" i="1"/>
  <c r="D8" i="1"/>
  <c r="C8" i="1"/>
  <c r="C6" i="1"/>
  <c r="D6" i="1"/>
  <c r="E6" i="1"/>
  <c r="F6" i="1"/>
  <c r="G6" i="1"/>
  <c r="H6" i="1"/>
  <c r="I6" i="1"/>
  <c r="J6" i="1"/>
  <c r="K6" i="1"/>
  <c r="P6" i="1"/>
  <c r="O6" i="1"/>
  <c r="O22" i="1"/>
  <c r="O21" i="1"/>
  <c r="O18" i="1"/>
  <c r="O11" i="1"/>
  <c r="N6" i="1"/>
  <c r="N39" i="1" s="1"/>
  <c r="Q39" i="1" s="1"/>
  <c r="M6" i="1"/>
  <c r="L6" i="1"/>
  <c r="K7" i="1"/>
  <c r="P7" i="1"/>
  <c r="O7" i="1"/>
  <c r="N7" i="1"/>
  <c r="M7" i="1"/>
  <c r="L7" i="1"/>
  <c r="J7" i="1"/>
  <c r="I7" i="1"/>
  <c r="H7" i="1"/>
  <c r="G7" i="1"/>
  <c r="F7" i="1"/>
  <c r="E7" i="1"/>
  <c r="D7" i="1"/>
  <c r="C7" i="1"/>
  <c r="E9" i="1"/>
  <c r="P9" i="1"/>
  <c r="O9" i="1"/>
  <c r="N9" i="1"/>
  <c r="M9" i="1"/>
  <c r="L9" i="1"/>
  <c r="K9" i="1"/>
  <c r="J9" i="1"/>
  <c r="I9" i="1"/>
  <c r="H9" i="1"/>
  <c r="G9" i="1"/>
  <c r="F9" i="1"/>
  <c r="D9" i="1"/>
  <c r="C9" i="1"/>
  <c r="P10" i="1"/>
  <c r="O10" i="1"/>
  <c r="N10" i="1"/>
  <c r="M10" i="1"/>
  <c r="L10" i="1"/>
  <c r="K10" i="1"/>
  <c r="J10" i="1"/>
  <c r="I10" i="1"/>
  <c r="H10" i="1"/>
  <c r="G10" i="1"/>
  <c r="F10" i="1"/>
  <c r="E10" i="1"/>
  <c r="D10" i="1"/>
  <c r="C10" i="1"/>
  <c r="P11" i="1"/>
  <c r="N11" i="1"/>
  <c r="M11" i="1"/>
  <c r="L11" i="1"/>
  <c r="K11" i="1"/>
  <c r="J11" i="1"/>
  <c r="I11" i="1"/>
  <c r="H11" i="1"/>
  <c r="G11" i="1"/>
  <c r="F11" i="1"/>
  <c r="E11" i="1"/>
  <c r="D11" i="1"/>
  <c r="C11" i="1"/>
  <c r="P12" i="1"/>
  <c r="O12" i="1"/>
  <c r="N12" i="1"/>
  <c r="M12" i="1"/>
  <c r="L12" i="1"/>
  <c r="K12" i="1"/>
  <c r="J12" i="1"/>
  <c r="I12" i="1"/>
  <c r="H12" i="1"/>
  <c r="G12" i="1"/>
  <c r="F12" i="1"/>
  <c r="E12" i="1"/>
  <c r="D12" i="1"/>
  <c r="C12" i="1"/>
  <c r="P13" i="1"/>
  <c r="O13" i="1"/>
  <c r="N13" i="1"/>
  <c r="M13" i="1"/>
  <c r="L13" i="1"/>
  <c r="K13" i="1"/>
  <c r="J13" i="1"/>
  <c r="I13" i="1"/>
  <c r="H13" i="1"/>
  <c r="G13" i="1"/>
  <c r="G38" i="1" s="1"/>
  <c r="F13" i="1"/>
  <c r="E13" i="1"/>
  <c r="D13" i="1"/>
  <c r="C13" i="1"/>
  <c r="P14" i="1"/>
  <c r="O14" i="1"/>
  <c r="N14" i="1"/>
  <c r="M14" i="1"/>
  <c r="L14" i="1"/>
  <c r="K14" i="1"/>
  <c r="J14" i="1"/>
  <c r="I14" i="1"/>
  <c r="H14" i="1"/>
  <c r="G14" i="1"/>
  <c r="F14" i="1"/>
  <c r="E14" i="1"/>
  <c r="B14" i="3" s="1"/>
  <c r="D14" i="1"/>
  <c r="C14" i="1"/>
  <c r="P15" i="1"/>
  <c r="O15" i="1"/>
  <c r="N15" i="1"/>
  <c r="M15" i="1"/>
  <c r="L15" i="1"/>
  <c r="K15" i="1"/>
  <c r="J15" i="1"/>
  <c r="I15" i="1"/>
  <c r="H15" i="1"/>
  <c r="H43" i="1" s="1"/>
  <c r="G15" i="1"/>
  <c r="F15" i="1"/>
  <c r="E15" i="1"/>
  <c r="D15" i="1"/>
  <c r="D41" i="1" s="1"/>
  <c r="C15" i="1"/>
  <c r="P16" i="1"/>
  <c r="O16" i="1"/>
  <c r="N16" i="1"/>
  <c r="M16" i="1"/>
  <c r="L16" i="1"/>
  <c r="K16" i="1"/>
  <c r="J16" i="1"/>
  <c r="I16" i="1"/>
  <c r="H16" i="1"/>
  <c r="G16" i="1"/>
  <c r="F16" i="1"/>
  <c r="E16" i="1"/>
  <c r="D16" i="1"/>
  <c r="C16" i="1"/>
  <c r="P17" i="1"/>
  <c r="O17" i="1"/>
  <c r="N17" i="1"/>
  <c r="M17" i="1"/>
  <c r="L17" i="1"/>
  <c r="K17" i="1"/>
  <c r="J17" i="1"/>
  <c r="I17" i="1"/>
  <c r="H17" i="1"/>
  <c r="G17" i="1"/>
  <c r="F17" i="1"/>
  <c r="E17" i="1"/>
  <c r="D17" i="1"/>
  <c r="C17" i="1"/>
  <c r="P18" i="1"/>
  <c r="N18" i="1"/>
  <c r="M18" i="1"/>
  <c r="L18" i="1"/>
  <c r="K18" i="1"/>
  <c r="J18" i="1"/>
  <c r="I18" i="1"/>
  <c r="H18" i="1"/>
  <c r="G18" i="1"/>
  <c r="F18" i="1"/>
  <c r="E18" i="1"/>
  <c r="D18" i="1"/>
  <c r="C18" i="1"/>
  <c r="B18" i="3" s="1"/>
  <c r="P19" i="1"/>
  <c r="O19" i="1"/>
  <c r="N19" i="1"/>
  <c r="M19" i="1"/>
  <c r="J19" i="1"/>
  <c r="L19" i="1"/>
  <c r="K19" i="1"/>
  <c r="I19" i="1"/>
  <c r="H19" i="1"/>
  <c r="G19" i="1"/>
  <c r="F19" i="1"/>
  <c r="E19" i="1"/>
  <c r="D19" i="1"/>
  <c r="D42" i="1" s="1"/>
  <c r="Q42" i="1" s="1"/>
  <c r="C19" i="1"/>
  <c r="P20" i="1"/>
  <c r="O20" i="1"/>
  <c r="N20" i="1"/>
  <c r="M20" i="1"/>
  <c r="L20" i="1"/>
  <c r="K20" i="1"/>
  <c r="J20" i="1"/>
  <c r="I20" i="1"/>
  <c r="H20" i="1"/>
  <c r="G20" i="1"/>
  <c r="F20" i="1"/>
  <c r="E20" i="1"/>
  <c r="D20" i="1"/>
  <c r="C20" i="1"/>
  <c r="B20" i="3"/>
  <c r="P21" i="1"/>
  <c r="N21" i="1"/>
  <c r="M21" i="1"/>
  <c r="L21" i="1"/>
  <c r="K21" i="1"/>
  <c r="J21" i="1"/>
  <c r="I21" i="1"/>
  <c r="H21" i="1"/>
  <c r="G21" i="1"/>
  <c r="F21" i="1"/>
  <c r="E21" i="1"/>
  <c r="D21" i="1"/>
  <c r="C21" i="1"/>
  <c r="P22" i="1"/>
  <c r="N22" i="1"/>
  <c r="M22" i="1"/>
  <c r="L22" i="1"/>
  <c r="K22" i="1"/>
  <c r="J22" i="1"/>
  <c r="I22" i="1"/>
  <c r="H22" i="1"/>
  <c r="G22" i="1"/>
  <c r="F22" i="1"/>
  <c r="E22" i="1"/>
  <c r="D22" i="1"/>
  <c r="C22" i="1"/>
  <c r="B22" i="3" s="1"/>
  <c r="P23" i="1"/>
  <c r="O23" i="1"/>
  <c r="N23" i="1"/>
  <c r="M23" i="1"/>
  <c r="L23" i="1"/>
  <c r="K23" i="1"/>
  <c r="J23" i="1"/>
  <c r="I23" i="1"/>
  <c r="H23" i="1"/>
  <c r="G23" i="1"/>
  <c r="G26" i="1"/>
  <c r="F23" i="1"/>
  <c r="E23" i="1"/>
  <c r="D23" i="1"/>
  <c r="C23" i="1"/>
  <c r="P24" i="1"/>
  <c r="O24" i="1"/>
  <c r="N24" i="1"/>
  <c r="M24" i="1"/>
  <c r="L24" i="1"/>
  <c r="K24" i="1"/>
  <c r="K40" i="1" s="1"/>
  <c r="J24" i="1"/>
  <c r="I24" i="1"/>
  <c r="H24" i="1"/>
  <c r="G24" i="1"/>
  <c r="F24" i="1"/>
  <c r="E24" i="1"/>
  <c r="D24" i="1"/>
  <c r="C24" i="1"/>
  <c r="B24" i="3" s="1"/>
  <c r="P25" i="1"/>
  <c r="O25" i="1"/>
  <c r="N25" i="1"/>
  <c r="M25" i="1"/>
  <c r="L25" i="1"/>
  <c r="K25" i="1"/>
  <c r="J25" i="1"/>
  <c r="I25" i="1"/>
  <c r="H25" i="1"/>
  <c r="G25" i="1"/>
  <c r="F25" i="1"/>
  <c r="E25" i="1"/>
  <c r="D25" i="1"/>
  <c r="C25" i="1"/>
  <c r="P26" i="1"/>
  <c r="O26" i="1"/>
  <c r="N26" i="1"/>
  <c r="M26" i="1"/>
  <c r="L26" i="1"/>
  <c r="K26" i="1"/>
  <c r="J26" i="1"/>
  <c r="I26" i="1"/>
  <c r="H26" i="1"/>
  <c r="F26" i="1"/>
  <c r="E26" i="1"/>
  <c r="D26" i="1"/>
  <c r="C26" i="1"/>
  <c r="B26" i="3"/>
  <c r="P27" i="1"/>
  <c r="O27" i="1"/>
  <c r="N27" i="1"/>
  <c r="M27" i="1"/>
  <c r="L27" i="1"/>
  <c r="K27" i="1"/>
  <c r="J27" i="1"/>
  <c r="I27" i="1"/>
  <c r="H27" i="1"/>
  <c r="G27" i="1"/>
  <c r="F27" i="1"/>
  <c r="E27" i="1"/>
  <c r="D27" i="1"/>
  <c r="C27" i="1"/>
  <c r="B27" i="3" s="1"/>
  <c r="P28" i="1"/>
  <c r="O28" i="1"/>
  <c r="N28" i="1"/>
  <c r="M28" i="1"/>
  <c r="L28" i="1"/>
  <c r="K28" i="1"/>
  <c r="J28" i="1"/>
  <c r="I28" i="1"/>
  <c r="H28" i="1"/>
  <c r="G28" i="1"/>
  <c r="F28" i="1"/>
  <c r="E28" i="1"/>
  <c r="D28" i="1"/>
  <c r="C28" i="1"/>
  <c r="P29" i="1"/>
  <c r="O29" i="1"/>
  <c r="N29" i="1"/>
  <c r="M29" i="1"/>
  <c r="L29" i="1"/>
  <c r="K29" i="1"/>
  <c r="J29" i="1"/>
  <c r="I29" i="1"/>
  <c r="H29" i="1"/>
  <c r="G29" i="1"/>
  <c r="F29" i="1"/>
  <c r="E29" i="1"/>
  <c r="D29" i="1"/>
  <c r="C29" i="1"/>
  <c r="B29" i="3" s="1"/>
  <c r="P30" i="1"/>
  <c r="O30" i="1"/>
  <c r="N30" i="1"/>
  <c r="M30" i="1"/>
  <c r="L30" i="1"/>
  <c r="K30" i="1"/>
  <c r="J30" i="1"/>
  <c r="I30" i="1"/>
  <c r="I40" i="1" s="1"/>
  <c r="H30" i="1"/>
  <c r="G30" i="1"/>
  <c r="F30" i="1"/>
  <c r="E30" i="1"/>
  <c r="D30" i="1"/>
  <c r="C30" i="1"/>
  <c r="P31" i="1"/>
  <c r="O31" i="1"/>
  <c r="N31" i="1"/>
  <c r="M31" i="1"/>
  <c r="L31" i="1"/>
  <c r="K31" i="1"/>
  <c r="J31" i="1"/>
  <c r="I31" i="1"/>
  <c r="H31" i="1"/>
  <c r="G31" i="1"/>
  <c r="F31" i="1"/>
  <c r="E31" i="1"/>
  <c r="D31" i="1"/>
  <c r="C31" i="1"/>
  <c r="B31" i="3" s="1"/>
  <c r="P32" i="1"/>
  <c r="O32" i="1"/>
  <c r="N32" i="1"/>
  <c r="M32" i="1"/>
  <c r="L32" i="1"/>
  <c r="K32" i="1"/>
  <c r="J32" i="1"/>
  <c r="I32" i="1"/>
  <c r="H32" i="1"/>
  <c r="G32" i="1"/>
  <c r="F32" i="1"/>
  <c r="E32" i="1"/>
  <c r="D32" i="1"/>
  <c r="C32" i="1"/>
  <c r="B32" i="3" s="1"/>
  <c r="P33" i="1"/>
  <c r="O33" i="1"/>
  <c r="N33" i="1"/>
  <c r="M33" i="1"/>
  <c r="L33" i="1"/>
  <c r="K33" i="1"/>
  <c r="J33" i="1"/>
  <c r="I33" i="1"/>
  <c r="H33" i="1"/>
  <c r="G33" i="1"/>
  <c r="F33" i="1"/>
  <c r="E33" i="1"/>
  <c r="D33" i="1"/>
  <c r="C33" i="1"/>
  <c r="B33" i="3" s="1"/>
  <c r="P34" i="1"/>
  <c r="O34" i="1"/>
  <c r="N34" i="1"/>
  <c r="M34" i="1"/>
  <c r="L34" i="1"/>
  <c r="K34" i="1"/>
  <c r="J34" i="1"/>
  <c r="I34" i="1"/>
  <c r="H34" i="1"/>
  <c r="G34" i="1"/>
  <c r="F34" i="1"/>
  <c r="E34" i="1"/>
  <c r="D34" i="1"/>
  <c r="C34" i="1"/>
  <c r="P35" i="1"/>
  <c r="O35" i="1"/>
  <c r="N35" i="1"/>
  <c r="M35" i="1"/>
  <c r="L35" i="1"/>
  <c r="K35" i="1"/>
  <c r="J35" i="1"/>
  <c r="I35" i="1"/>
  <c r="H35" i="1"/>
  <c r="G35" i="1"/>
  <c r="F35" i="1"/>
  <c r="E35" i="1"/>
  <c r="D35" i="1"/>
  <c r="C35" i="1"/>
  <c r="M2" i="6"/>
  <c r="M2" i="1"/>
  <c r="I2" i="2"/>
  <c r="M57" i="6"/>
  <c r="M58" i="6"/>
  <c r="M57" i="1"/>
  <c r="M58" i="1"/>
  <c r="T1" i="1"/>
  <c r="G4" i="10"/>
  <c r="J4" i="10" s="1"/>
  <c r="G7" i="10"/>
  <c r="J7" i="10" s="1"/>
  <c r="G31" i="10"/>
  <c r="J31" i="10" s="1"/>
  <c r="B18" i="8"/>
  <c r="C19" i="10"/>
  <c r="D19" i="10" s="1"/>
  <c r="G26" i="10"/>
  <c r="J26" i="10" s="1"/>
  <c r="C14" i="10"/>
  <c r="D14" i="10" s="1"/>
  <c r="C24" i="10"/>
  <c r="D24" i="10"/>
  <c r="C22" i="10"/>
  <c r="D22" i="10" s="1"/>
  <c r="C16" i="10"/>
  <c r="D16" i="10" s="1"/>
  <c r="G12" i="10"/>
  <c r="J12" i="10" s="1"/>
  <c r="B35" i="8"/>
  <c r="B21" i="8"/>
  <c r="C2" i="10"/>
  <c r="D2" i="10" s="1"/>
  <c r="D33" i="10" s="1"/>
  <c r="D11" i="9" s="1"/>
  <c r="C28" i="10"/>
  <c r="D28" i="10" s="1"/>
  <c r="G20" i="10"/>
  <c r="J20" i="10"/>
  <c r="G2" i="10"/>
  <c r="J2" i="10" s="1"/>
  <c r="E40" i="1"/>
  <c r="AH4" i="3"/>
  <c r="W4" i="8"/>
  <c r="G36" i="6" s="1"/>
  <c r="C6" i="10"/>
  <c r="D6" i="10"/>
  <c r="G6" i="10"/>
  <c r="J6" i="10" s="1"/>
  <c r="C13" i="10"/>
  <c r="D13" i="10" s="1"/>
  <c r="M17" i="10"/>
  <c r="P17" i="10" s="1"/>
  <c r="M27" i="10"/>
  <c r="P27" i="10"/>
  <c r="M29" i="10"/>
  <c r="P29" i="10" s="1"/>
  <c r="M31" i="10"/>
  <c r="P31" i="10" s="1"/>
  <c r="C31" i="10"/>
  <c r="D31" i="10" s="1"/>
  <c r="B22" i="8"/>
  <c r="C18" i="10"/>
  <c r="D18" i="10" s="1"/>
  <c r="AI4" i="3"/>
  <c r="S14" i="3"/>
  <c r="X7" i="8"/>
  <c r="S13" i="8"/>
  <c r="T16" i="8"/>
  <c r="S11" i="3"/>
  <c r="U11" i="3" s="1"/>
  <c r="T15" i="3"/>
  <c r="X10" i="3"/>
  <c r="T6" i="8"/>
  <c r="X8" i="8"/>
  <c r="C38" i="1"/>
  <c r="C39" i="6"/>
  <c r="C3" i="10"/>
  <c r="D3" i="10"/>
  <c r="G23" i="10"/>
  <c r="J23" i="10"/>
  <c r="C23" i="10"/>
  <c r="D23" i="10"/>
  <c r="G25" i="10"/>
  <c r="J25" i="10"/>
  <c r="C25" i="10"/>
  <c r="D25" i="10"/>
  <c r="G9" i="10"/>
  <c r="J9" i="10"/>
  <c r="C9" i="10"/>
  <c r="D9" i="10"/>
  <c r="G11" i="10"/>
  <c r="J11" i="10"/>
  <c r="C11" i="10"/>
  <c r="D11" i="10"/>
  <c r="X12" i="8"/>
  <c r="X12" i="3"/>
  <c r="T14" i="8"/>
  <c r="T14" i="3"/>
  <c r="AC4" i="8"/>
  <c r="M36" i="6" s="1"/>
  <c r="B14" i="8"/>
  <c r="C41" i="1"/>
  <c r="K40" i="6"/>
  <c r="C29" i="10"/>
  <c r="D29" i="10" s="1"/>
  <c r="C27" i="10"/>
  <c r="D27" i="10" s="1"/>
  <c r="C17" i="10"/>
  <c r="D17" i="10" s="1"/>
  <c r="C39" i="1"/>
  <c r="C21" i="10"/>
  <c r="D21" i="10"/>
  <c r="C5" i="10"/>
  <c r="D5" i="10"/>
  <c r="C15" i="10"/>
  <c r="D15" i="10"/>
  <c r="T12" i="3"/>
  <c r="X13" i="3"/>
  <c r="X22" i="3"/>
  <c r="X26" i="3"/>
  <c r="X30" i="3"/>
  <c r="Y30" i="3"/>
  <c r="X39" i="6"/>
  <c r="X17" i="8"/>
  <c r="X19" i="8"/>
  <c r="X21" i="8"/>
  <c r="X23" i="8"/>
  <c r="X25" i="8"/>
  <c r="Y25" i="8" s="1"/>
  <c r="X29" i="8"/>
  <c r="Y29" i="8" s="1"/>
  <c r="X31" i="8"/>
  <c r="X33" i="8"/>
  <c r="X35" i="8"/>
  <c r="C4" i="10"/>
  <c r="D4" i="10"/>
  <c r="U15" i="8"/>
  <c r="S18" i="3"/>
  <c r="S20" i="3"/>
  <c r="S22" i="3"/>
  <c r="U22" i="3" s="1"/>
  <c r="S24" i="3"/>
  <c r="S28" i="3"/>
  <c r="S30" i="3"/>
  <c r="S34" i="3"/>
  <c r="W6" i="3"/>
  <c r="W7" i="3"/>
  <c r="W11" i="3"/>
  <c r="W17" i="3"/>
  <c r="W19" i="3"/>
  <c r="Y19" i="3" s="1"/>
  <c r="W21" i="3"/>
  <c r="Y21" i="3" s="1"/>
  <c r="W23" i="3"/>
  <c r="Y23" i="3"/>
  <c r="W25" i="3"/>
  <c r="Y25" i="3"/>
  <c r="W27" i="3"/>
  <c r="Y27" i="3" s="1"/>
  <c r="W29" i="3"/>
  <c r="W31" i="3"/>
  <c r="Y31" i="3"/>
  <c r="W33" i="3"/>
  <c r="Y33" i="3" s="1"/>
  <c r="W35" i="3"/>
  <c r="Y35" i="3" s="1"/>
  <c r="W40" i="6"/>
  <c r="W53" i="6"/>
  <c r="X15" i="8"/>
  <c r="S15" i="3"/>
  <c r="B15" i="8"/>
  <c r="W13" i="3"/>
  <c r="Y13" i="3" s="1"/>
  <c r="T13" i="8"/>
  <c r="U13" i="8" s="1"/>
  <c r="P38" i="6"/>
  <c r="B13" i="3"/>
  <c r="E43" i="6"/>
  <c r="W12" i="3"/>
  <c r="S12" i="3"/>
  <c r="B12" i="3"/>
  <c r="T11" i="8"/>
  <c r="P42" i="6"/>
  <c r="D42" i="6"/>
  <c r="T4" i="8"/>
  <c r="D36" i="6"/>
  <c r="T10" i="8"/>
  <c r="M45" i="6"/>
  <c r="X40" i="6"/>
  <c r="X36" i="6"/>
  <c r="W36" i="6"/>
  <c r="W38" i="6"/>
  <c r="W39" i="6"/>
  <c r="W41" i="6"/>
  <c r="W9" i="8"/>
  <c r="S9" i="3"/>
  <c r="U9" i="3" s="1"/>
  <c r="L42" i="1"/>
  <c r="G39" i="1"/>
  <c r="S36" i="6"/>
  <c r="N41" i="6"/>
  <c r="V40" i="1"/>
  <c r="T7" i="3"/>
  <c r="U7" i="3"/>
  <c r="V38" i="6"/>
  <c r="V36" i="6"/>
  <c r="S7" i="3"/>
  <c r="N42" i="1"/>
  <c r="M40" i="6"/>
  <c r="L38" i="1"/>
  <c r="Y4" i="8"/>
  <c r="I36" i="6"/>
  <c r="M56" i="6"/>
  <c r="M56" i="1"/>
  <c r="N56" i="1" s="1"/>
  <c r="M45" i="1"/>
  <c r="M46" i="1"/>
  <c r="N46" i="1" s="1"/>
  <c r="F38" i="1"/>
  <c r="F38" i="6"/>
  <c r="T36" i="1"/>
  <c r="E39" i="1"/>
  <c r="E42" i="6"/>
  <c r="B8" i="8"/>
  <c r="E40" i="6"/>
  <c r="U4" i="8"/>
  <c r="E36" i="6"/>
  <c r="B8" i="3"/>
  <c r="H39" i="6"/>
  <c r="K41" i="1"/>
  <c r="I38" i="1"/>
  <c r="N43" i="6"/>
  <c r="E41" i="6"/>
  <c r="I43" i="6"/>
  <c r="J41" i="6"/>
  <c r="N42" i="6"/>
  <c r="O42" i="6"/>
  <c r="K42" i="1"/>
  <c r="O38" i="1"/>
  <c r="M40" i="1"/>
  <c r="B6" i="3"/>
  <c r="J39" i="1"/>
  <c r="G42" i="1"/>
  <c r="E42" i="1"/>
  <c r="I41" i="1"/>
  <c r="J40" i="6"/>
  <c r="I42" i="1"/>
  <c r="I39" i="6"/>
  <c r="K43" i="6"/>
  <c r="K38" i="6"/>
  <c r="B6" i="8"/>
  <c r="Z4" i="8"/>
  <c r="J36" i="6"/>
  <c r="W39" i="1"/>
  <c r="V39" i="1"/>
  <c r="V38" i="1"/>
  <c r="N57" i="6"/>
  <c r="AF4" i="8"/>
  <c r="P36" i="6" s="1"/>
  <c r="P40" i="6"/>
  <c r="K42" i="6"/>
  <c r="K39" i="6"/>
  <c r="J38" i="6"/>
  <c r="J42" i="6"/>
  <c r="D38" i="6"/>
  <c r="B7" i="8"/>
  <c r="D41" i="6"/>
  <c r="W14" i="8"/>
  <c r="W14" i="3"/>
  <c r="T21" i="8"/>
  <c r="U21" i="8" s="1"/>
  <c r="T21" i="3"/>
  <c r="W32" i="3"/>
  <c r="Y32" i="3"/>
  <c r="W32" i="8"/>
  <c r="S6" i="3"/>
  <c r="U6" i="3" s="1"/>
  <c r="Z4" i="3"/>
  <c r="J36" i="1" s="1"/>
  <c r="J40" i="1"/>
  <c r="C42" i="1"/>
  <c r="C43" i="1"/>
  <c r="C41" i="6"/>
  <c r="C42" i="6"/>
  <c r="G8" i="10"/>
  <c r="J8" i="10"/>
  <c r="C8" i="10"/>
  <c r="Q42" i="6"/>
  <c r="R40" i="1"/>
  <c r="S8" i="8"/>
  <c r="U8" i="8" s="1"/>
  <c r="S8" i="3"/>
  <c r="W8" i="8"/>
  <c r="Y8" i="8"/>
  <c r="W8" i="3"/>
  <c r="S10" i="3"/>
  <c r="U10" i="3" s="1"/>
  <c r="S10" i="8"/>
  <c r="U10" i="8"/>
  <c r="X14" i="3"/>
  <c r="X14" i="8"/>
  <c r="X16" i="8"/>
  <c r="Y16" i="8"/>
  <c r="X16" i="3"/>
  <c r="W24" i="3"/>
  <c r="W24" i="8"/>
  <c r="Y24" i="8" s="1"/>
  <c r="T29" i="8"/>
  <c r="T29" i="3"/>
  <c r="H39" i="1"/>
  <c r="O38" i="6"/>
  <c r="B31" i="8"/>
  <c r="B25" i="8"/>
  <c r="B23" i="8"/>
  <c r="B19" i="8"/>
  <c r="B13" i="8"/>
  <c r="B11" i="8"/>
  <c r="U16" i="8"/>
  <c r="Y23" i="8"/>
  <c r="S23" i="3"/>
  <c r="U23" i="3" s="1"/>
  <c r="S29" i="3"/>
  <c r="T27" i="3"/>
  <c r="AH4" i="8"/>
  <c r="T24" i="8"/>
  <c r="U24" i="8" s="1"/>
  <c r="N58" i="6"/>
  <c r="T9" i="3"/>
  <c r="V36" i="1"/>
  <c r="N40" i="1"/>
  <c r="N40" i="6"/>
  <c r="E39" i="6"/>
  <c r="O41" i="6"/>
  <c r="J43" i="1"/>
  <c r="G41" i="1"/>
  <c r="N41" i="1"/>
  <c r="J41" i="1"/>
  <c r="O40" i="1"/>
  <c r="K39" i="1"/>
  <c r="O43" i="6"/>
  <c r="N38" i="6"/>
  <c r="M42" i="6"/>
  <c r="I40" i="6"/>
  <c r="I39" i="1"/>
  <c r="M41" i="1"/>
  <c r="M41" i="6"/>
  <c r="U4" i="3"/>
  <c r="E36" i="1" s="1"/>
  <c r="E38" i="1"/>
  <c r="E41" i="1"/>
  <c r="F43" i="6"/>
  <c r="I41" i="6"/>
  <c r="M43" i="6"/>
  <c r="M39" i="6"/>
  <c r="M38" i="1"/>
  <c r="U39" i="1"/>
  <c r="V40" i="6"/>
  <c r="H40" i="6"/>
  <c r="O39" i="6"/>
  <c r="M49" i="6"/>
  <c r="N49" i="6"/>
  <c r="T36" i="6"/>
  <c r="I42" i="6"/>
  <c r="Y4" i="3"/>
  <c r="I36" i="1"/>
  <c r="X9" i="8"/>
  <c r="Y9" i="8"/>
  <c r="D43" i="6"/>
  <c r="P41" i="1"/>
  <c r="X11" i="3"/>
  <c r="Y11" i="3"/>
  <c r="H41" i="1"/>
  <c r="D40" i="6"/>
  <c r="S32" i="3"/>
  <c r="U32" i="3"/>
  <c r="S26" i="3"/>
  <c r="U26" i="3"/>
  <c r="S16" i="3"/>
  <c r="X27" i="8"/>
  <c r="T8" i="8"/>
  <c r="X34" i="3"/>
  <c r="X18" i="3"/>
  <c r="I2" i="7"/>
  <c r="D39" i="1"/>
  <c r="D43" i="1"/>
  <c r="D40" i="1"/>
  <c r="AD4" i="8"/>
  <c r="N36" i="6" s="1"/>
  <c r="D39" i="6"/>
  <c r="J39" i="6"/>
  <c r="O40" i="6"/>
  <c r="AD4" i="3"/>
  <c r="N36" i="1"/>
  <c r="W15" i="8"/>
  <c r="Y15" i="8"/>
  <c r="W16" i="3"/>
  <c r="Y16" i="3"/>
  <c r="C30" i="10"/>
  <c r="D30" i="10"/>
  <c r="K41" i="6"/>
  <c r="AA4" i="8"/>
  <c r="K36" i="6" s="1"/>
  <c r="C10" i="10"/>
  <c r="D10" i="10" s="1"/>
  <c r="B25" i="3"/>
  <c r="B15" i="3"/>
  <c r="D38" i="1"/>
  <c r="AE4" i="3"/>
  <c r="O36" i="1"/>
  <c r="K38" i="1"/>
  <c r="N38" i="1"/>
  <c r="P43" i="1"/>
  <c r="U14" i="8"/>
  <c r="Y31" i="8"/>
  <c r="S21" i="3"/>
  <c r="S31" i="3"/>
  <c r="T19" i="3"/>
  <c r="U19" i="3" s="1"/>
  <c r="T35" i="3"/>
  <c r="W26" i="3"/>
  <c r="Y26" i="3" s="1"/>
  <c r="X24" i="3"/>
  <c r="T18" i="8"/>
  <c r="T26" i="8"/>
  <c r="U26" i="8" s="1"/>
  <c r="T34" i="8"/>
  <c r="S4" i="3"/>
  <c r="C36" i="1"/>
  <c r="P42" i="1"/>
  <c r="L38" i="6"/>
  <c r="G41" i="6"/>
  <c r="T23" i="3"/>
  <c r="T31" i="3"/>
  <c r="P40" i="1"/>
  <c r="L40" i="1"/>
  <c r="C40" i="1"/>
  <c r="W38" i="1"/>
  <c r="U36" i="1"/>
  <c r="AB4" i="3"/>
  <c r="L36" i="1" s="1"/>
  <c r="L43" i="6"/>
  <c r="L43" i="1"/>
  <c r="L41" i="6"/>
  <c r="L39" i="1"/>
  <c r="G38" i="6"/>
  <c r="Y14" i="8"/>
  <c r="U29" i="3"/>
  <c r="N56" i="6"/>
  <c r="D7" i="10"/>
  <c r="O42" i="1"/>
  <c r="R39" i="1"/>
  <c r="M47" i="6"/>
  <c r="N47" i="6"/>
  <c r="Q39" i="6"/>
  <c r="Q40" i="6"/>
  <c r="M48" i="6"/>
  <c r="N48" i="6"/>
  <c r="B11" i="3"/>
  <c r="M42" i="1"/>
  <c r="M43" i="1"/>
  <c r="AC4" i="3"/>
  <c r="M36" i="1" s="1"/>
  <c r="M39" i="1"/>
  <c r="F42" i="6"/>
  <c r="E38" i="6"/>
  <c r="Q41" i="6"/>
  <c r="Q43" i="6"/>
  <c r="M50" i="6" s="1"/>
  <c r="N50" i="6" s="1"/>
  <c r="M46" i="6"/>
  <c r="N46" i="6"/>
  <c r="Q38" i="6"/>
  <c r="W40" i="1"/>
  <c r="W36" i="1"/>
  <c r="W10" i="3"/>
  <c r="Y10" i="3" s="1"/>
  <c r="X4" i="3"/>
  <c r="H36" i="1" s="1"/>
  <c r="W4" i="3"/>
  <c r="G36" i="1" s="1"/>
  <c r="B10" i="3"/>
  <c r="F40" i="1"/>
  <c r="B10" i="8"/>
  <c r="H40" i="1"/>
  <c r="G40" i="1"/>
  <c r="Q40" i="1" s="1"/>
  <c r="S40" i="1" s="1"/>
  <c r="F41" i="6"/>
  <c r="F40" i="6"/>
  <c r="V4" i="8"/>
  <c r="F36" i="6"/>
  <c r="F39" i="1"/>
  <c r="F39" i="6"/>
  <c r="C38" i="6"/>
  <c r="AI4" i="8"/>
  <c r="R41" i="1"/>
  <c r="M49" i="1"/>
  <c r="M48" i="1"/>
  <c r="R38" i="1"/>
  <c r="N39" i="6"/>
  <c r="H43" i="6"/>
  <c r="G43" i="1"/>
  <c r="N45" i="6"/>
  <c r="U39" i="6"/>
  <c r="B7" i="3"/>
  <c r="O39" i="1"/>
  <c r="O41" i="1"/>
  <c r="F43" i="1"/>
  <c r="F42" i="1"/>
  <c r="F41" i="1"/>
  <c r="V4" i="3"/>
  <c r="F36" i="1" s="1"/>
  <c r="C40" i="6"/>
  <c r="R40" i="6" s="1"/>
  <c r="AG4" i="3"/>
  <c r="R36" i="1"/>
  <c r="R43" i="1"/>
  <c r="M50" i="1"/>
  <c r="M47" i="1"/>
  <c r="S4" i="8"/>
  <c r="C36" i="6" s="1"/>
  <c r="U40" i="1"/>
  <c r="U41" i="1" s="1"/>
  <c r="X36" i="1"/>
  <c r="X40" i="1"/>
  <c r="X38" i="1"/>
  <c r="X39" i="1"/>
  <c r="W41" i="1" s="1"/>
  <c r="X6" i="3"/>
  <c r="Y6" i="3"/>
  <c r="Y7" i="8"/>
  <c r="U6" i="8"/>
  <c r="U38" i="1"/>
  <c r="G34" i="10"/>
  <c r="H11" i="9" s="1"/>
  <c r="K43" i="1"/>
  <c r="M38" i="6"/>
  <c r="L42" i="6"/>
  <c r="I38" i="6"/>
  <c r="Y6" i="8"/>
  <c r="U7" i="8"/>
  <c r="U40" i="6"/>
  <c r="U38" i="6"/>
  <c r="U41" i="6" s="1"/>
  <c r="U36" i="6"/>
  <c r="U9" i="8"/>
  <c r="Y9" i="3"/>
  <c r="U8" i="3"/>
  <c r="Y35" i="8"/>
  <c r="P4" i="10"/>
  <c r="Y8" i="3"/>
  <c r="P39" i="1"/>
  <c r="P43" i="6"/>
  <c r="AE4" i="8"/>
  <c r="O36" i="6"/>
  <c r="P38" i="1"/>
  <c r="P39" i="6"/>
  <c r="P41" i="6"/>
  <c r="AF4" i="3"/>
  <c r="P36" i="1" s="1"/>
  <c r="O43" i="1"/>
  <c r="L40" i="6"/>
  <c r="L39" i="6"/>
  <c r="R39" i="6" s="1"/>
  <c r="AB4" i="8"/>
  <c r="L36" i="6"/>
  <c r="I43" i="1"/>
  <c r="B9" i="3"/>
  <c r="U17" i="3"/>
  <c r="Y24" i="3"/>
  <c r="U35" i="3"/>
  <c r="U31" i="3"/>
  <c r="U12" i="3"/>
  <c r="U15" i="3"/>
  <c r="Y29" i="3"/>
  <c r="Y17" i="3"/>
  <c r="Y7" i="3"/>
  <c r="U34" i="3"/>
  <c r="U18" i="3"/>
  <c r="U14" i="3"/>
  <c r="U21" i="3"/>
  <c r="Y12" i="3"/>
  <c r="U24" i="3"/>
  <c r="U20" i="3"/>
  <c r="X4" i="8"/>
  <c r="H36" i="6"/>
  <c r="H42" i="6"/>
  <c r="H38" i="1"/>
  <c r="H41" i="6"/>
  <c r="R41" i="6" s="1"/>
  <c r="H42" i="1"/>
  <c r="B9" i="8"/>
  <c r="G42" i="6"/>
  <c r="R42" i="6" s="1"/>
  <c r="G39" i="6"/>
  <c r="G40" i="6"/>
  <c r="J42" i="1"/>
  <c r="J38" i="1"/>
  <c r="AA4" i="3"/>
  <c r="K36" i="1"/>
  <c r="B12" i="8"/>
  <c r="B32" i="8"/>
  <c r="B17" i="8"/>
  <c r="B35" i="3"/>
  <c r="B34" i="3"/>
  <c r="B30" i="3"/>
  <c r="B28" i="3"/>
  <c r="B21" i="3"/>
  <c r="B19" i="3"/>
  <c r="B17" i="3"/>
  <c r="B16" i="3"/>
  <c r="B29" i="8"/>
  <c r="B26" i="8"/>
  <c r="B20" i="8"/>
  <c r="B34" i="8"/>
  <c r="B30" i="8"/>
  <c r="B24" i="8"/>
  <c r="B16" i="8"/>
  <c r="S36" i="1"/>
  <c r="N57" i="1"/>
  <c r="N58" i="1"/>
  <c r="C11" i="9"/>
  <c r="G33" i="10"/>
  <c r="G11" i="9"/>
  <c r="J5" i="10"/>
  <c r="Y14" i="3"/>
  <c r="J34" i="10"/>
  <c r="J11" i="9" s="1"/>
  <c r="T47" i="6" s="1"/>
  <c r="U18" i="8"/>
  <c r="Y27" i="8"/>
  <c r="U34" i="8"/>
  <c r="N47" i="1"/>
  <c r="N48" i="1"/>
  <c r="D8" i="10"/>
  <c r="D34" i="10"/>
  <c r="E11" i="9" s="1"/>
  <c r="W52" i="6" s="1"/>
  <c r="P2" i="10"/>
  <c r="M33" i="10"/>
  <c r="M11" i="9"/>
  <c r="M34" i="10"/>
  <c r="N11" i="9"/>
  <c r="S50" i="1" s="1"/>
  <c r="N50" i="1"/>
  <c r="N49" i="1"/>
  <c r="S39" i="1"/>
  <c r="U16" i="3"/>
  <c r="N45" i="1"/>
  <c r="U12" i="8"/>
  <c r="U13" i="3"/>
  <c r="Y13" i="8"/>
  <c r="Y15" i="3"/>
  <c r="U20" i="8"/>
  <c r="Y26" i="8"/>
  <c r="U31" i="8"/>
  <c r="T4" i="3"/>
  <c r="D36" i="1"/>
  <c r="N43" i="1"/>
  <c r="W18" i="8"/>
  <c r="Y18" i="8" s="1"/>
  <c r="W20" i="8"/>
  <c r="Y20" i="8" s="1"/>
  <c r="S25" i="8"/>
  <c r="U25" i="8" s="1"/>
  <c r="T28" i="3"/>
  <c r="U28" i="3" s="1"/>
  <c r="T30" i="3"/>
  <c r="U30" i="3" s="1"/>
  <c r="X32" i="8"/>
  <c r="Y32" i="8" s="1"/>
  <c r="W34" i="8"/>
  <c r="Y34" i="8" s="1"/>
  <c r="Q38" i="1"/>
  <c r="S38" i="1" s="1"/>
  <c r="S42" i="1"/>
  <c r="S49" i="6"/>
  <c r="S49" i="1"/>
  <c r="W52" i="1"/>
  <c r="S50" i="6"/>
  <c r="S46" i="6"/>
  <c r="S46" i="1"/>
  <c r="P34" i="10" l="1"/>
  <c r="P11" i="9" s="1"/>
  <c r="P33" i="10"/>
  <c r="O11" i="9" s="1"/>
  <c r="W51" i="1"/>
  <c r="W51" i="6"/>
  <c r="W54" i="1"/>
  <c r="Q36" i="1"/>
  <c r="W55" i="1" s="1"/>
  <c r="W54" i="6"/>
  <c r="J33" i="10"/>
  <c r="I11" i="9" s="1"/>
  <c r="T47" i="1"/>
  <c r="Q11" i="9"/>
  <c r="K11" i="9"/>
  <c r="S47" i="6"/>
  <c r="S47" i="1"/>
  <c r="L11" i="9"/>
  <c r="E43" i="1"/>
  <c r="Q43" i="1" s="1"/>
  <c r="S43" i="1" s="1"/>
  <c r="AG4" i="8"/>
  <c r="Q36" i="6" s="1"/>
  <c r="R36" i="6" s="1"/>
  <c r="B28" i="8"/>
  <c r="U11" i="8"/>
  <c r="U36" i="8" s="1"/>
  <c r="U42" i="6" s="1"/>
  <c r="U43" i="6" s="1"/>
  <c r="Y18" i="3"/>
  <c r="Y21" i="8"/>
  <c r="U29" i="8"/>
  <c r="B23" i="3"/>
  <c r="B36" i="3" s="1"/>
  <c r="L41" i="1"/>
  <c r="Q41" i="1" s="1"/>
  <c r="S41" i="1" s="1"/>
  <c r="B33" i="8"/>
  <c r="C43" i="6"/>
  <c r="Y12" i="8"/>
  <c r="Y19" i="8"/>
  <c r="U27" i="3"/>
  <c r="Y34" i="3"/>
  <c r="J43" i="6"/>
  <c r="Y17" i="8"/>
  <c r="U23" i="8"/>
  <c r="U27" i="8"/>
  <c r="B27" i="8"/>
  <c r="B36" i="8" s="1"/>
  <c r="Y22" i="3"/>
  <c r="Y33" i="8"/>
  <c r="S17" i="8"/>
  <c r="U17" i="8" s="1"/>
  <c r="X20" i="3"/>
  <c r="Y20" i="3" s="1"/>
  <c r="T25" i="3"/>
  <c r="U25" i="3" s="1"/>
  <c r="U36" i="3" s="1"/>
  <c r="U42" i="1" s="1"/>
  <c r="U43" i="1" s="1"/>
  <c r="W30" i="8"/>
  <c r="Y30" i="8" s="1"/>
  <c r="T32" i="8"/>
  <c r="U32" i="8" s="1"/>
  <c r="S35" i="8"/>
  <c r="U35" i="8" s="1"/>
  <c r="T17" i="8"/>
  <c r="W28" i="8"/>
  <c r="Y28" i="8" s="1"/>
  <c r="X28" i="3"/>
  <c r="Y28" i="3" s="1"/>
  <c r="C6" i="8" l="1"/>
  <c r="D6" i="8" s="1"/>
  <c r="C21" i="8"/>
  <c r="D21" i="8" s="1"/>
  <c r="C14" i="8"/>
  <c r="D14" i="8" s="1"/>
  <c r="C7" i="8"/>
  <c r="D7" i="8" s="1"/>
  <c r="C22" i="8"/>
  <c r="D22" i="8" s="1"/>
  <c r="C9" i="8"/>
  <c r="D9" i="8" s="1"/>
  <c r="C34" i="8"/>
  <c r="D34" i="8" s="1"/>
  <c r="C31" i="8"/>
  <c r="D31" i="8" s="1"/>
  <c r="C26" i="8"/>
  <c r="D26" i="8" s="1"/>
  <c r="C29" i="8"/>
  <c r="D29" i="8" s="1"/>
  <c r="C17" i="8"/>
  <c r="D17" i="8" s="1"/>
  <c r="C32" i="8"/>
  <c r="D32" i="8" s="1"/>
  <c r="C18" i="8"/>
  <c r="D18" i="8" s="1"/>
  <c r="C23" i="8"/>
  <c r="D23" i="8" s="1"/>
  <c r="C15" i="8"/>
  <c r="D15" i="8" s="1"/>
  <c r="C8" i="8"/>
  <c r="D8" i="8" s="1"/>
  <c r="C24" i="8"/>
  <c r="D24" i="8" s="1"/>
  <c r="C19" i="8"/>
  <c r="D19" i="8" s="1"/>
  <c r="C11" i="8"/>
  <c r="D11" i="8" s="1"/>
  <c r="C25" i="8"/>
  <c r="D25" i="8" s="1"/>
  <c r="C16" i="8"/>
  <c r="D16" i="8" s="1"/>
  <c r="C10" i="8"/>
  <c r="D10" i="8" s="1"/>
  <c r="C12" i="8"/>
  <c r="D12" i="8" s="1"/>
  <c r="C35" i="8"/>
  <c r="D35" i="8" s="1"/>
  <c r="C13" i="8"/>
  <c r="D13" i="8" s="1"/>
  <c r="C30" i="8"/>
  <c r="D30" i="8" s="1"/>
  <c r="C20" i="8"/>
  <c r="D20" i="8" s="1"/>
  <c r="C25" i="3"/>
  <c r="D25" i="3" s="1"/>
  <c r="C16" i="3"/>
  <c r="D16" i="3" s="1"/>
  <c r="C9" i="3"/>
  <c r="D9" i="3" s="1"/>
  <c r="C30" i="3"/>
  <c r="D30" i="3" s="1"/>
  <c r="C20" i="3"/>
  <c r="D20" i="3" s="1"/>
  <c r="C24" i="3"/>
  <c r="D24" i="3" s="1"/>
  <c r="C7" i="3"/>
  <c r="D7" i="3" s="1"/>
  <c r="C22" i="3"/>
  <c r="D22" i="3" s="1"/>
  <c r="C34" i="3"/>
  <c r="D34" i="3" s="1"/>
  <c r="C6" i="3"/>
  <c r="D6" i="3" s="1"/>
  <c r="C13" i="3"/>
  <c r="D13" i="3" s="1"/>
  <c r="C28" i="3"/>
  <c r="D28" i="3" s="1"/>
  <c r="C11" i="3"/>
  <c r="D11" i="3" s="1"/>
  <c r="C19" i="3"/>
  <c r="D19" i="3" s="1"/>
  <c r="C14" i="3"/>
  <c r="D14" i="3" s="1"/>
  <c r="C15" i="3"/>
  <c r="D15" i="3" s="1"/>
  <c r="C21" i="3"/>
  <c r="D21" i="3" s="1"/>
  <c r="C10" i="3"/>
  <c r="D10" i="3" s="1"/>
  <c r="C29" i="3"/>
  <c r="D29" i="3" s="1"/>
  <c r="C26" i="3"/>
  <c r="D26" i="3" s="1"/>
  <c r="C32" i="3"/>
  <c r="D32" i="3" s="1"/>
  <c r="C35" i="3"/>
  <c r="D35" i="3" s="1"/>
  <c r="C27" i="3"/>
  <c r="D27" i="3" s="1"/>
  <c r="C31" i="3"/>
  <c r="D31" i="3" s="1"/>
  <c r="C12" i="3"/>
  <c r="D12" i="3" s="1"/>
  <c r="C33" i="3"/>
  <c r="D33" i="3" s="1"/>
  <c r="C18" i="3"/>
  <c r="D18" i="3" s="1"/>
  <c r="C8" i="3"/>
  <c r="D8" i="3" s="1"/>
  <c r="C17" i="3"/>
  <c r="D17" i="3" s="1"/>
  <c r="Y36" i="3"/>
  <c r="W42" i="1" s="1"/>
  <c r="W43" i="1" s="1"/>
  <c r="V47" i="6"/>
  <c r="V47" i="1"/>
  <c r="V49" i="6"/>
  <c r="V49" i="1"/>
  <c r="W55" i="6"/>
  <c r="Y36" i="8"/>
  <c r="W42" i="6" s="1"/>
  <c r="W43" i="6" s="1"/>
  <c r="C23" i="3"/>
  <c r="D23" i="3" s="1"/>
  <c r="R43" i="6"/>
  <c r="C28" i="8"/>
  <c r="D28" i="8" s="1"/>
  <c r="T49" i="6"/>
  <c r="T49" i="1"/>
  <c r="C27" i="8"/>
  <c r="D27" i="8" s="1"/>
  <c r="C33" i="8"/>
  <c r="D33" i="8" s="1"/>
  <c r="V46" i="1"/>
  <c r="V46" i="6"/>
  <c r="T46" i="1"/>
  <c r="T46" i="6"/>
  <c r="T50" i="1"/>
  <c r="T50" i="6"/>
  <c r="R11" i="9"/>
  <c r="H17" i="3" l="1"/>
  <c r="E17" i="3" s="1"/>
  <c r="I17" i="3" s="1"/>
  <c r="G17" i="3"/>
  <c r="H12" i="3"/>
  <c r="E12" i="3" s="1"/>
  <c r="I12" i="3" s="1"/>
  <c r="G12" i="3"/>
  <c r="G32" i="3"/>
  <c r="H32" i="3"/>
  <c r="E32" i="3" s="1"/>
  <c r="I32" i="3" s="1"/>
  <c r="G21" i="3"/>
  <c r="H21" i="3"/>
  <c r="E21" i="3" s="1"/>
  <c r="I21" i="3" s="1"/>
  <c r="H11" i="3"/>
  <c r="E11" i="3" s="1"/>
  <c r="I11" i="3" s="1"/>
  <c r="G11" i="3"/>
  <c r="G34" i="3"/>
  <c r="H34" i="3"/>
  <c r="E34" i="3" s="1"/>
  <c r="I34" i="3" s="1"/>
  <c r="H20" i="3"/>
  <c r="E20" i="3" s="1"/>
  <c r="I20" i="3" s="1"/>
  <c r="G20" i="3"/>
  <c r="H25" i="3"/>
  <c r="E25" i="3" s="1"/>
  <c r="I25" i="3" s="1"/>
  <c r="G25" i="3"/>
  <c r="G35" i="8"/>
  <c r="H35" i="8"/>
  <c r="E35" i="8"/>
  <c r="I35" i="8" s="1"/>
  <c r="G25" i="8"/>
  <c r="H25" i="8"/>
  <c r="E25" i="8" s="1"/>
  <c r="I25" i="8" s="1"/>
  <c r="H8" i="8"/>
  <c r="E8" i="8" s="1"/>
  <c r="I8" i="8" s="1"/>
  <c r="G8" i="8"/>
  <c r="H32" i="8"/>
  <c r="E32" i="8" s="1"/>
  <c r="I32" i="8" s="1"/>
  <c r="G32" i="8"/>
  <c r="H31" i="8"/>
  <c r="E31" i="8" s="1"/>
  <c r="I31" i="8" s="1"/>
  <c r="G31" i="8"/>
  <c r="H7" i="8"/>
  <c r="G7" i="8"/>
  <c r="E7" i="8"/>
  <c r="I7" i="8" s="1"/>
  <c r="H23" i="3"/>
  <c r="G23" i="3"/>
  <c r="E23" i="3"/>
  <c r="I23" i="3" s="1"/>
  <c r="G8" i="3"/>
  <c r="H8" i="3"/>
  <c r="E8" i="3" s="1"/>
  <c r="I8" i="3" s="1"/>
  <c r="G31" i="3"/>
  <c r="H31" i="3"/>
  <c r="E31" i="3"/>
  <c r="I31" i="3" s="1"/>
  <c r="G26" i="3"/>
  <c r="H26" i="3"/>
  <c r="E26" i="3" s="1"/>
  <c r="I26" i="3" s="1"/>
  <c r="G15" i="3"/>
  <c r="H15" i="3"/>
  <c r="E15" i="3" s="1"/>
  <c r="I15" i="3" s="1"/>
  <c r="G28" i="3"/>
  <c r="H28" i="3"/>
  <c r="E28" i="3" s="1"/>
  <c r="I28" i="3" s="1"/>
  <c r="H22" i="3"/>
  <c r="E22" i="3" s="1"/>
  <c r="I22" i="3" s="1"/>
  <c r="G22" i="3"/>
  <c r="H30" i="3"/>
  <c r="E30" i="3"/>
  <c r="I30" i="3" s="1"/>
  <c r="G30" i="3"/>
  <c r="H20" i="8"/>
  <c r="E20" i="8" s="1"/>
  <c r="I20" i="8" s="1"/>
  <c r="G20" i="8"/>
  <c r="G12" i="8"/>
  <c r="H12" i="8"/>
  <c r="E12" i="8" s="1"/>
  <c r="I12" i="8" s="1"/>
  <c r="E11" i="8"/>
  <c r="I11" i="8" s="1"/>
  <c r="G11" i="8"/>
  <c r="H11" i="8"/>
  <c r="H15" i="8"/>
  <c r="E15" i="8"/>
  <c r="I15" i="8" s="1"/>
  <c r="G15" i="8"/>
  <c r="E17" i="8"/>
  <c r="I17" i="8" s="1"/>
  <c r="H17" i="8"/>
  <c r="G17" i="8"/>
  <c r="H34" i="8"/>
  <c r="E34" i="8" s="1"/>
  <c r="I34" i="8" s="1"/>
  <c r="G34" i="8"/>
  <c r="E14" i="8"/>
  <c r="I14" i="8" s="1"/>
  <c r="G14" i="8"/>
  <c r="H14" i="8"/>
  <c r="H33" i="8"/>
  <c r="E33" i="8" s="1"/>
  <c r="I33" i="8" s="1"/>
  <c r="G33" i="8"/>
  <c r="H28" i="8"/>
  <c r="E28" i="8" s="1"/>
  <c r="I28" i="8" s="1"/>
  <c r="G28" i="8"/>
  <c r="H18" i="3"/>
  <c r="E18" i="3" s="1"/>
  <c r="I18" i="3" s="1"/>
  <c r="G18" i="3"/>
  <c r="G27" i="3"/>
  <c r="H27" i="3"/>
  <c r="E27" i="3" s="1"/>
  <c r="I27" i="3" s="1"/>
  <c r="G29" i="3"/>
  <c r="E29" i="3"/>
  <c r="I29" i="3" s="1"/>
  <c r="H29" i="3"/>
  <c r="G14" i="3"/>
  <c r="H14" i="3"/>
  <c r="E14" i="3" s="1"/>
  <c r="I14" i="3" s="1"/>
  <c r="G13" i="3"/>
  <c r="H13" i="3"/>
  <c r="E13" i="3" s="1"/>
  <c r="I13" i="3" s="1"/>
  <c r="G7" i="3"/>
  <c r="E7" i="3"/>
  <c r="I7" i="3" s="1"/>
  <c r="H7" i="3"/>
  <c r="G9" i="3"/>
  <c r="E9" i="3"/>
  <c r="I9" i="3" s="1"/>
  <c r="H9" i="3"/>
  <c r="H30" i="8"/>
  <c r="E30" i="8" s="1"/>
  <c r="I30" i="8" s="1"/>
  <c r="G30" i="8"/>
  <c r="H10" i="8"/>
  <c r="E10" i="8" s="1"/>
  <c r="I10" i="8" s="1"/>
  <c r="G10" i="8"/>
  <c r="G19" i="8"/>
  <c r="H19" i="8"/>
  <c r="E19" i="8" s="1"/>
  <c r="I19" i="8" s="1"/>
  <c r="H23" i="8"/>
  <c r="E23" i="8" s="1"/>
  <c r="I23" i="8" s="1"/>
  <c r="G23" i="8"/>
  <c r="G29" i="8"/>
  <c r="H29" i="8"/>
  <c r="E29" i="8"/>
  <c r="I29" i="8" s="1"/>
  <c r="G9" i="8"/>
  <c r="H9" i="8"/>
  <c r="E9" i="8" s="1"/>
  <c r="I9" i="8" s="1"/>
  <c r="H21" i="8"/>
  <c r="E21" i="8" s="1"/>
  <c r="I21" i="8" s="1"/>
  <c r="G21" i="8"/>
  <c r="V50" i="6"/>
  <c r="V50" i="1"/>
  <c r="G27" i="8"/>
  <c r="H27" i="8"/>
  <c r="E27" i="8" s="1"/>
  <c r="I27" i="8" s="1"/>
  <c r="G33" i="3"/>
  <c r="H33" i="3"/>
  <c r="E33" i="3" s="1"/>
  <c r="I33" i="3" s="1"/>
  <c r="G35" i="3"/>
  <c r="H35" i="3"/>
  <c r="E35" i="3" s="1"/>
  <c r="I35" i="3" s="1"/>
  <c r="H10" i="3"/>
  <c r="E10" i="3" s="1"/>
  <c r="I10" i="3" s="1"/>
  <c r="G10" i="3"/>
  <c r="G19" i="3"/>
  <c r="H19" i="3"/>
  <c r="E19" i="3" s="1"/>
  <c r="I19" i="3" s="1"/>
  <c r="G6" i="3"/>
  <c r="C55" i="1" s="1"/>
  <c r="D55" i="1" s="1"/>
  <c r="C56" i="1"/>
  <c r="D56" i="1" s="1"/>
  <c r="C50" i="6"/>
  <c r="D50" i="6" s="1"/>
  <c r="C58" i="1"/>
  <c r="D58" i="1" s="1"/>
  <c r="H6" i="3"/>
  <c r="M55" i="1"/>
  <c r="N55" i="1" s="1"/>
  <c r="M52" i="1"/>
  <c r="N52" i="1" s="1"/>
  <c r="C57" i="1"/>
  <c r="D57" i="1" s="1"/>
  <c r="M55" i="6"/>
  <c r="N55" i="6" s="1"/>
  <c r="C50" i="1"/>
  <c r="D50" i="1" s="1"/>
  <c r="G24" i="3"/>
  <c r="E24" i="3"/>
  <c r="I24" i="3" s="1"/>
  <c r="H24" i="3"/>
  <c r="H16" i="3"/>
  <c r="E16" i="3" s="1"/>
  <c r="I16" i="3" s="1"/>
  <c r="G16" i="3"/>
  <c r="G13" i="8"/>
  <c r="E13" i="8"/>
  <c r="I13" i="8" s="1"/>
  <c r="H13" i="8"/>
  <c r="E16" i="8"/>
  <c r="I16" i="8" s="1"/>
  <c r="H16" i="8"/>
  <c r="G16" i="8"/>
  <c r="G24" i="8"/>
  <c r="H24" i="8"/>
  <c r="E24" i="8" s="1"/>
  <c r="I24" i="8" s="1"/>
  <c r="H18" i="8"/>
  <c r="E18" i="8" s="1"/>
  <c r="I18" i="8" s="1"/>
  <c r="G18" i="8"/>
  <c r="H26" i="8"/>
  <c r="E26" i="8" s="1"/>
  <c r="I26" i="8" s="1"/>
  <c r="G26" i="8"/>
  <c r="G22" i="8"/>
  <c r="H22" i="8"/>
  <c r="E22" i="8" s="1"/>
  <c r="I22" i="8" s="1"/>
  <c r="G6" i="8"/>
  <c r="C58" i="6"/>
  <c r="D58" i="6" s="1"/>
  <c r="C57" i="6"/>
  <c r="D57" i="6" s="1"/>
  <c r="M52" i="6"/>
  <c r="N52" i="6" s="1"/>
  <c r="H6" i="8"/>
  <c r="C56" i="6"/>
  <c r="D56" i="6" s="1"/>
  <c r="E6" i="8"/>
  <c r="I6" i="8" s="1"/>
  <c r="J26" i="8" l="1"/>
  <c r="K26" i="8"/>
  <c r="Q26" i="8"/>
  <c r="R26" i="6" s="1"/>
  <c r="J33" i="3"/>
  <c r="K33" i="3"/>
  <c r="Q33" i="3"/>
  <c r="Q33" i="1" s="1"/>
  <c r="K12" i="8"/>
  <c r="Q12" i="8"/>
  <c r="R12" i="6" s="1"/>
  <c r="J12" i="8"/>
  <c r="Q20" i="3"/>
  <c r="Q20" i="1" s="1"/>
  <c r="J20" i="3"/>
  <c r="K20" i="3"/>
  <c r="Q22" i="8"/>
  <c r="R22" i="6" s="1"/>
  <c r="K22" i="8"/>
  <c r="J22" i="8"/>
  <c r="Q10" i="3"/>
  <c r="Q10" i="1" s="1"/>
  <c r="K10" i="3"/>
  <c r="J10" i="3"/>
  <c r="Q14" i="3"/>
  <c r="Q14" i="1" s="1"/>
  <c r="J14" i="3"/>
  <c r="K14" i="3"/>
  <c r="Q18" i="3"/>
  <c r="Q18" i="1" s="1"/>
  <c r="J18" i="3"/>
  <c r="K18" i="3"/>
  <c r="K33" i="8"/>
  <c r="J33" i="8"/>
  <c r="Q33" i="8"/>
  <c r="R33" i="6" s="1"/>
  <c r="K28" i="3"/>
  <c r="Q28" i="3"/>
  <c r="Q28" i="1" s="1"/>
  <c r="J28" i="3"/>
  <c r="J26" i="3"/>
  <c r="K26" i="3"/>
  <c r="Q26" i="3"/>
  <c r="Q26" i="1" s="1"/>
  <c r="K32" i="8"/>
  <c r="Q32" i="8"/>
  <c r="R32" i="6" s="1"/>
  <c r="J32" i="8"/>
  <c r="Q34" i="3"/>
  <c r="Q34" i="1" s="1"/>
  <c r="K34" i="3"/>
  <c r="J34" i="3"/>
  <c r="Q21" i="3"/>
  <c r="Q21" i="1" s="1"/>
  <c r="J21" i="3"/>
  <c r="K21" i="3"/>
  <c r="Q16" i="3"/>
  <c r="Q16" i="1" s="1"/>
  <c r="K16" i="3"/>
  <c r="J16" i="3"/>
  <c r="K30" i="8"/>
  <c r="Q30" i="8"/>
  <c r="R30" i="6" s="1"/>
  <c r="J30" i="8"/>
  <c r="K25" i="8"/>
  <c r="J25" i="8"/>
  <c r="Q25" i="8"/>
  <c r="R25" i="6" s="1"/>
  <c r="K17" i="3"/>
  <c r="Q17" i="3"/>
  <c r="Q17" i="1" s="1"/>
  <c r="J17" i="3"/>
  <c r="K19" i="3"/>
  <c r="J19" i="3"/>
  <c r="Q19" i="3"/>
  <c r="Q19" i="1" s="1"/>
  <c r="Q35" i="3"/>
  <c r="Q35" i="1" s="1"/>
  <c r="K35" i="3"/>
  <c r="J35" i="3"/>
  <c r="J27" i="8"/>
  <c r="K27" i="8"/>
  <c r="Q27" i="8"/>
  <c r="R27" i="6" s="1"/>
  <c r="J23" i="8"/>
  <c r="K23" i="8"/>
  <c r="Q23" i="8"/>
  <c r="R23" i="6" s="1"/>
  <c r="J10" i="8"/>
  <c r="Q10" i="8"/>
  <c r="R10" i="6" s="1"/>
  <c r="K10" i="8"/>
  <c r="K27" i="3"/>
  <c r="J27" i="3"/>
  <c r="Q27" i="3"/>
  <c r="Q27" i="1" s="1"/>
  <c r="K34" i="8"/>
  <c r="Q34" i="8"/>
  <c r="R34" i="6" s="1"/>
  <c r="J34" i="8"/>
  <c r="K8" i="3"/>
  <c r="Q8" i="3"/>
  <c r="Q8" i="1" s="1"/>
  <c r="J8" i="3"/>
  <c r="J25" i="3"/>
  <c r="Q25" i="3"/>
  <c r="Q25" i="1" s="1"/>
  <c r="K25" i="3"/>
  <c r="J12" i="3"/>
  <c r="K12" i="3"/>
  <c r="Q12" i="3"/>
  <c r="Q12" i="1" s="1"/>
  <c r="J9" i="8"/>
  <c r="K9" i="8"/>
  <c r="Q9" i="8"/>
  <c r="R9" i="6" s="1"/>
  <c r="J22" i="3"/>
  <c r="K22" i="3"/>
  <c r="Q22" i="3"/>
  <c r="Q22" i="1" s="1"/>
  <c r="J11" i="3"/>
  <c r="Q11" i="3"/>
  <c r="Q11" i="1" s="1"/>
  <c r="K11" i="3"/>
  <c r="K18" i="8"/>
  <c r="Q18" i="8"/>
  <c r="R18" i="6" s="1"/>
  <c r="J18" i="8"/>
  <c r="K24" i="8"/>
  <c r="Q24" i="8"/>
  <c r="R24" i="6" s="1"/>
  <c r="J24" i="8"/>
  <c r="K21" i="8"/>
  <c r="J21" i="8"/>
  <c r="Q21" i="8"/>
  <c r="R21" i="6" s="1"/>
  <c r="Q19" i="8"/>
  <c r="R19" i="6" s="1"/>
  <c r="K19" i="8"/>
  <c r="J19" i="8"/>
  <c r="J13" i="3"/>
  <c r="K13" i="3"/>
  <c r="Q13" i="3"/>
  <c r="Q13" i="1" s="1"/>
  <c r="J28" i="8"/>
  <c r="Q28" i="8"/>
  <c r="R28" i="6" s="1"/>
  <c r="K28" i="8"/>
  <c r="J20" i="8"/>
  <c r="K20" i="8"/>
  <c r="Q20" i="8"/>
  <c r="R20" i="6" s="1"/>
  <c r="J15" i="3"/>
  <c r="K15" i="3"/>
  <c r="Q15" i="3"/>
  <c r="Q15" i="1" s="1"/>
  <c r="Q31" i="8"/>
  <c r="R31" i="6" s="1"/>
  <c r="J31" i="8"/>
  <c r="K31" i="8"/>
  <c r="J8" i="8"/>
  <c r="K8" i="8"/>
  <c r="Q8" i="8"/>
  <c r="R8" i="6" s="1"/>
  <c r="K32" i="3"/>
  <c r="J32" i="3"/>
  <c r="Q32" i="3"/>
  <c r="Q32" i="1" s="1"/>
  <c r="J29" i="3"/>
  <c r="K29" i="3"/>
  <c r="Q29" i="3"/>
  <c r="Q29" i="1" s="1"/>
  <c r="K14" i="8"/>
  <c r="J14" i="8"/>
  <c r="Q14" i="8"/>
  <c r="R14" i="6" s="1"/>
  <c r="J15" i="8"/>
  <c r="Q15" i="8"/>
  <c r="R15" i="6" s="1"/>
  <c r="K15" i="8"/>
  <c r="J23" i="3"/>
  <c r="K23" i="3"/>
  <c r="Q23" i="3"/>
  <c r="Q23" i="1" s="1"/>
  <c r="C53" i="6"/>
  <c r="D53" i="6" s="1"/>
  <c r="C49" i="6"/>
  <c r="D49" i="6" s="1"/>
  <c r="C52" i="6"/>
  <c r="D52" i="6" s="1"/>
  <c r="M54" i="6"/>
  <c r="N54" i="6" s="1"/>
  <c r="C54" i="6"/>
  <c r="D54" i="6" s="1"/>
  <c r="C51" i="6"/>
  <c r="D51" i="6" s="1"/>
  <c r="C55" i="6"/>
  <c r="D55" i="6" s="1"/>
  <c r="K16" i="8"/>
  <c r="J16" i="8"/>
  <c r="Q16" i="8"/>
  <c r="R16" i="6" s="1"/>
  <c r="Q24" i="3"/>
  <c r="Q24" i="1" s="1"/>
  <c r="J24" i="3"/>
  <c r="K24" i="3"/>
  <c r="K13" i="8"/>
  <c r="Q13" i="8"/>
  <c r="R13" i="6" s="1"/>
  <c r="J13" i="8"/>
  <c r="J17" i="8"/>
  <c r="Q17" i="8"/>
  <c r="R17" i="6" s="1"/>
  <c r="K17" i="8"/>
  <c r="J31" i="3"/>
  <c r="Q31" i="3"/>
  <c r="Q31" i="1" s="1"/>
  <c r="K31" i="3"/>
  <c r="J35" i="8"/>
  <c r="K35" i="8"/>
  <c r="Q35" i="8"/>
  <c r="R35" i="6" s="1"/>
  <c r="K6" i="8"/>
  <c r="Q6" i="8"/>
  <c r="R6" i="6" s="1"/>
  <c r="M53" i="6"/>
  <c r="N53" i="6" s="1"/>
  <c r="J6" i="8"/>
  <c r="M51" i="6"/>
  <c r="N51" i="6" s="1"/>
  <c r="C49" i="1"/>
  <c r="D49" i="1" s="1"/>
  <c r="C51" i="1"/>
  <c r="D51" i="1" s="1"/>
  <c r="M54" i="1"/>
  <c r="N54" i="1" s="1"/>
  <c r="C52" i="1"/>
  <c r="D52" i="1" s="1"/>
  <c r="C53" i="1"/>
  <c r="D53" i="1" s="1"/>
  <c r="C54" i="1"/>
  <c r="D54" i="1" s="1"/>
  <c r="E6" i="3"/>
  <c r="I6" i="3" s="1"/>
  <c r="J7" i="3"/>
  <c r="K7" i="3"/>
  <c r="Q7" i="3"/>
  <c r="Q7" i="1" s="1"/>
  <c r="Q7" i="8"/>
  <c r="R7" i="6" s="1"/>
  <c r="J7" i="8"/>
  <c r="K7" i="8"/>
  <c r="K29" i="8"/>
  <c r="J29" i="8"/>
  <c r="Q29" i="8"/>
  <c r="R29" i="6" s="1"/>
  <c r="K9" i="3"/>
  <c r="Q9" i="3"/>
  <c r="Q9" i="1" s="1"/>
  <c r="J9" i="3"/>
  <c r="J11" i="8"/>
  <c r="Q11" i="8"/>
  <c r="R11" i="6" s="1"/>
  <c r="K11" i="8"/>
  <c r="K30" i="3"/>
  <c r="J30" i="3"/>
  <c r="Q30" i="3"/>
  <c r="Q30" i="1" s="1"/>
  <c r="M17" i="8" l="1"/>
  <c r="L17" i="8"/>
  <c r="L6" i="8"/>
  <c r="M6" i="8"/>
  <c r="L31" i="3"/>
  <c r="M31" i="3"/>
  <c r="L13" i="8"/>
  <c r="M13" i="8"/>
  <c r="L29" i="3"/>
  <c r="M29" i="3"/>
  <c r="M32" i="3"/>
  <c r="L32" i="3"/>
  <c r="L31" i="8"/>
  <c r="M31" i="8"/>
  <c r="M15" i="3"/>
  <c r="L15" i="3"/>
  <c r="L19" i="8"/>
  <c r="M19" i="8"/>
  <c r="L21" i="8"/>
  <c r="M21" i="8"/>
  <c r="L8" i="3"/>
  <c r="M8" i="3"/>
  <c r="L17" i="3"/>
  <c r="M17" i="3"/>
  <c r="M16" i="3"/>
  <c r="L16" i="3"/>
  <c r="M26" i="3"/>
  <c r="L26" i="3"/>
  <c r="L28" i="3"/>
  <c r="M28" i="3"/>
  <c r="L18" i="3"/>
  <c r="M18" i="3"/>
  <c r="L20" i="3"/>
  <c r="M20" i="3"/>
  <c r="L30" i="3"/>
  <c r="M30" i="3"/>
  <c r="M51" i="1"/>
  <c r="N51" i="1" s="1"/>
  <c r="K6" i="3"/>
  <c r="M53" i="1"/>
  <c r="N53" i="1" s="1"/>
  <c r="J6" i="3"/>
  <c r="J36" i="3" s="1"/>
  <c r="C45" i="1" s="1"/>
  <c r="D45" i="1" s="1"/>
  <c r="Q6" i="3"/>
  <c r="Q6" i="1" s="1"/>
  <c r="J36" i="8"/>
  <c r="C45" i="6" s="1"/>
  <c r="D45" i="6" s="1"/>
  <c r="L24" i="3"/>
  <c r="M24" i="3"/>
  <c r="M15" i="8"/>
  <c r="L15" i="8"/>
  <c r="L28" i="8"/>
  <c r="M28" i="8"/>
  <c r="L13" i="3"/>
  <c r="M13" i="3"/>
  <c r="M12" i="3"/>
  <c r="L12" i="3"/>
  <c r="L35" i="3"/>
  <c r="M35" i="3"/>
  <c r="L19" i="3"/>
  <c r="M19" i="3"/>
  <c r="L12" i="8"/>
  <c r="M12" i="8"/>
  <c r="L7" i="8"/>
  <c r="M7" i="8"/>
  <c r="L11" i="8"/>
  <c r="M11" i="8"/>
  <c r="M29" i="8"/>
  <c r="L29" i="8"/>
  <c r="L35" i="8"/>
  <c r="M35" i="8"/>
  <c r="L16" i="8"/>
  <c r="M16" i="8"/>
  <c r="M14" i="8"/>
  <c r="L14" i="8"/>
  <c r="M8" i="8"/>
  <c r="L8" i="8"/>
  <c r="L18" i="8"/>
  <c r="M18" i="8"/>
  <c r="L9" i="8"/>
  <c r="M9" i="8"/>
  <c r="L27" i="3"/>
  <c r="M27" i="3"/>
  <c r="L27" i="8"/>
  <c r="M27" i="8"/>
  <c r="M30" i="8"/>
  <c r="L30" i="8"/>
  <c r="M21" i="3"/>
  <c r="L21" i="3"/>
  <c r="L34" i="3"/>
  <c r="M34" i="3"/>
  <c r="L32" i="8"/>
  <c r="M32" i="8"/>
  <c r="M22" i="8"/>
  <c r="L22" i="8"/>
  <c r="M26" i="8"/>
  <c r="L26" i="8"/>
  <c r="L9" i="3"/>
  <c r="M9" i="3"/>
  <c r="L7" i="3"/>
  <c r="M7" i="3"/>
  <c r="M23" i="3"/>
  <c r="L23" i="3"/>
  <c r="L20" i="8"/>
  <c r="M20" i="8"/>
  <c r="M24" i="8"/>
  <c r="L24" i="8"/>
  <c r="L11" i="3"/>
  <c r="M11" i="3"/>
  <c r="L22" i="3"/>
  <c r="M22" i="3"/>
  <c r="M25" i="3"/>
  <c r="L25" i="3"/>
  <c r="M34" i="8"/>
  <c r="L34" i="8"/>
  <c r="L10" i="8"/>
  <c r="M10" i="8"/>
  <c r="M23" i="8"/>
  <c r="L23" i="8"/>
  <c r="M25" i="8"/>
  <c r="L25" i="8"/>
  <c r="M33" i="8"/>
  <c r="L33" i="8"/>
  <c r="L14" i="3"/>
  <c r="M14" i="3"/>
  <c r="M10" i="3"/>
  <c r="L10" i="3"/>
  <c r="L33" i="3"/>
  <c r="M33" i="3"/>
  <c r="O10" i="3" l="1"/>
  <c r="P10" i="3" s="1"/>
  <c r="N10" i="3"/>
  <c r="O34" i="8"/>
  <c r="P34" i="8" s="1"/>
  <c r="N34" i="8"/>
  <c r="N24" i="8"/>
  <c r="O24" i="8"/>
  <c r="P24" i="8" s="1"/>
  <c r="O22" i="8"/>
  <c r="P22" i="8" s="1"/>
  <c r="N22" i="8"/>
  <c r="O14" i="8"/>
  <c r="P14" i="8" s="1"/>
  <c r="N14" i="8"/>
  <c r="N15" i="8"/>
  <c r="O15" i="8"/>
  <c r="P15" i="8" s="1"/>
  <c r="N14" i="3"/>
  <c r="O14" i="3"/>
  <c r="P14" i="3" s="1"/>
  <c r="N7" i="3"/>
  <c r="O7" i="3"/>
  <c r="P7" i="3" s="1"/>
  <c r="N32" i="8"/>
  <c r="O32" i="8"/>
  <c r="P32" i="8" s="1"/>
  <c r="N27" i="8"/>
  <c r="O27" i="8"/>
  <c r="P27" i="8" s="1"/>
  <c r="N9" i="8"/>
  <c r="O9" i="8"/>
  <c r="P9" i="8" s="1"/>
  <c r="O16" i="8"/>
  <c r="P16" i="8" s="1"/>
  <c r="N16" i="8"/>
  <c r="N7" i="8"/>
  <c r="O7" i="8"/>
  <c r="P7" i="8" s="1"/>
  <c r="N19" i="3"/>
  <c r="O19" i="3"/>
  <c r="P19" i="3" s="1"/>
  <c r="N28" i="8"/>
  <c r="O28" i="8"/>
  <c r="P28" i="8" s="1"/>
  <c r="N24" i="3"/>
  <c r="O24" i="3"/>
  <c r="P24" i="3" s="1"/>
  <c r="N30" i="3"/>
  <c r="O30" i="3"/>
  <c r="P30" i="3" s="1"/>
  <c r="O18" i="3"/>
  <c r="P18" i="3" s="1"/>
  <c r="N18" i="3"/>
  <c r="O17" i="3"/>
  <c r="P17" i="3" s="1"/>
  <c r="N17" i="3"/>
  <c r="N21" i="8"/>
  <c r="O21" i="8"/>
  <c r="P21" i="8" s="1"/>
  <c r="O13" i="8"/>
  <c r="P13" i="8" s="1"/>
  <c r="N13" i="8"/>
  <c r="O6" i="8"/>
  <c r="P6" i="8" s="1"/>
  <c r="N6" i="8"/>
  <c r="N33" i="8"/>
  <c r="O33" i="8"/>
  <c r="P33" i="8" s="1"/>
  <c r="N23" i="3"/>
  <c r="O23" i="3"/>
  <c r="P23" i="3" s="1"/>
  <c r="N11" i="3"/>
  <c r="O11" i="3"/>
  <c r="P11" i="3" s="1"/>
  <c r="N25" i="8"/>
  <c r="O25" i="8"/>
  <c r="P25" i="8" s="1"/>
  <c r="N25" i="3"/>
  <c r="O25" i="3"/>
  <c r="P25" i="3" s="1"/>
  <c r="N26" i="8"/>
  <c r="O26" i="8"/>
  <c r="P26" i="8" s="1"/>
  <c r="O21" i="3"/>
  <c r="P21" i="3" s="1"/>
  <c r="N21" i="3"/>
  <c r="N8" i="8"/>
  <c r="O8" i="8"/>
  <c r="P8" i="8" s="1"/>
  <c r="N29" i="8"/>
  <c r="O29" i="8"/>
  <c r="P29" i="8" s="1"/>
  <c r="O12" i="3"/>
  <c r="P12" i="3" s="1"/>
  <c r="N12" i="3"/>
  <c r="N26" i="3"/>
  <c r="O26" i="3"/>
  <c r="P26" i="3" s="1"/>
  <c r="O15" i="3"/>
  <c r="P15" i="3" s="1"/>
  <c r="N15" i="3"/>
  <c r="O32" i="3"/>
  <c r="P32" i="3" s="1"/>
  <c r="N32" i="3"/>
  <c r="L36" i="8"/>
  <c r="C46" i="6" s="1"/>
  <c r="D46" i="6" s="1"/>
  <c r="N16" i="3"/>
  <c r="O16" i="3"/>
  <c r="P16" i="3" s="1"/>
  <c r="N33" i="3"/>
  <c r="O33" i="3"/>
  <c r="P33" i="3" s="1"/>
  <c r="N10" i="8"/>
  <c r="O10" i="8"/>
  <c r="P10" i="8" s="1"/>
  <c r="N20" i="8"/>
  <c r="O20" i="8"/>
  <c r="P20" i="8" s="1"/>
  <c r="O22" i="3"/>
  <c r="P22" i="3" s="1"/>
  <c r="N22" i="3"/>
  <c r="O9" i="3"/>
  <c r="P9" i="3" s="1"/>
  <c r="N9" i="3"/>
  <c r="N34" i="3"/>
  <c r="O34" i="3"/>
  <c r="P34" i="3" s="1"/>
  <c r="O27" i="3"/>
  <c r="P27" i="3" s="1"/>
  <c r="N27" i="3"/>
  <c r="N18" i="8"/>
  <c r="O18" i="8"/>
  <c r="P18" i="8" s="1"/>
  <c r="O35" i="8"/>
  <c r="P35" i="8" s="1"/>
  <c r="N35" i="8"/>
  <c r="N11" i="8"/>
  <c r="O11" i="8"/>
  <c r="P11" i="8" s="1"/>
  <c r="N12" i="8"/>
  <c r="O12" i="8"/>
  <c r="P12" i="8" s="1"/>
  <c r="O35" i="3"/>
  <c r="P35" i="3" s="1"/>
  <c r="N35" i="3"/>
  <c r="O13" i="3"/>
  <c r="P13" i="3" s="1"/>
  <c r="N13" i="3"/>
  <c r="L6" i="3"/>
  <c r="L36" i="3" s="1"/>
  <c r="C46" i="1" s="1"/>
  <c r="D46" i="1" s="1"/>
  <c r="M6" i="3"/>
  <c r="N20" i="3"/>
  <c r="O20" i="3"/>
  <c r="P20" i="3" s="1"/>
  <c r="N28" i="3"/>
  <c r="O28" i="3"/>
  <c r="P28" i="3" s="1"/>
  <c r="N8" i="3"/>
  <c r="O8" i="3"/>
  <c r="P8" i="3" s="1"/>
  <c r="N19" i="8"/>
  <c r="O19" i="8"/>
  <c r="P19" i="8" s="1"/>
  <c r="O31" i="8"/>
  <c r="P31" i="8" s="1"/>
  <c r="N31" i="8"/>
  <c r="N29" i="3"/>
  <c r="O29" i="3"/>
  <c r="P29" i="3" s="1"/>
  <c r="O31" i="3"/>
  <c r="P31" i="3" s="1"/>
  <c r="N31" i="3"/>
  <c r="O23" i="8"/>
  <c r="P23" i="8" s="1"/>
  <c r="N23" i="8"/>
  <c r="O30" i="8"/>
  <c r="P30" i="8" s="1"/>
  <c r="N30" i="8"/>
  <c r="N17" i="8"/>
  <c r="O17" i="8"/>
  <c r="P17" i="8" s="1"/>
  <c r="N36" i="8" l="1"/>
  <c r="C47" i="6" s="1"/>
  <c r="D47" i="6" s="1"/>
  <c r="P36" i="8"/>
  <c r="C48" i="6" s="1"/>
  <c r="D48" i="6" s="1"/>
  <c r="N6" i="3"/>
  <c r="N36" i="3" s="1"/>
  <c r="C47" i="1" s="1"/>
  <c r="D47" i="1" s="1"/>
  <c r="O6" i="3"/>
  <c r="P6" i="3" s="1"/>
  <c r="P36" i="3" s="1"/>
  <c r="C48" i="1" s="1"/>
  <c r="D48" i="1" s="1"/>
</calcChain>
</file>

<file path=xl/sharedStrings.xml><?xml version="1.0" encoding="utf-8"?>
<sst xmlns="http://schemas.openxmlformats.org/spreadsheetml/2006/main" count="333" uniqueCount="171">
  <si>
    <t>Srpski jezik</t>
  </si>
  <si>
    <t>Engleski jezik</t>
  </si>
  <si>
    <t>Geografija</t>
  </si>
  <si>
    <t>Biologija</t>
  </si>
  <si>
    <t>Fizika</t>
  </si>
  <si>
    <t>Matematika</t>
  </si>
  <si>
    <t>Prosek</t>
  </si>
  <si>
    <t>dobar (3)</t>
  </si>
  <si>
    <t>vrlo dobrih</t>
  </si>
  <si>
    <t>dobrih</t>
  </si>
  <si>
    <t>dovoljnih</t>
  </si>
  <si>
    <t>%</t>
  </si>
  <si>
    <t>Hemija</t>
  </si>
  <si>
    <t>Redni broj</t>
  </si>
  <si>
    <t>Prezime i ime učenika</t>
  </si>
  <si>
    <t>Muzička kultura</t>
  </si>
  <si>
    <t>Istorija</t>
  </si>
  <si>
    <t>Prosečna ocena predmeta</t>
  </si>
  <si>
    <t>Uspeh učenika</t>
  </si>
  <si>
    <t>odličan (5)</t>
  </si>
  <si>
    <t>dovoljan (2)</t>
  </si>
  <si>
    <t>nedovoljan (1)</t>
  </si>
  <si>
    <t>odličnih</t>
  </si>
  <si>
    <t>II strani jezik</t>
  </si>
  <si>
    <t>Prosečna ocena odeljenja:</t>
  </si>
  <si>
    <t>Vladanje</t>
  </si>
  <si>
    <t>vrlo dobar (4)</t>
  </si>
  <si>
    <t>sa 1 negativnom</t>
  </si>
  <si>
    <t>sa 2 negativne</t>
  </si>
  <si>
    <t>sa 3 negativne</t>
  </si>
  <si>
    <t xml:space="preserve"> Br.ocena po pr.</t>
  </si>
  <si>
    <t>nedovoljnih</t>
  </si>
  <si>
    <t>Opravdani</t>
  </si>
  <si>
    <t>Neopravdani</t>
  </si>
  <si>
    <t>Primerno</t>
  </si>
  <si>
    <t>Vrlo dobro</t>
  </si>
  <si>
    <t>Dobro</t>
  </si>
  <si>
    <t>Zadovoljavajuće</t>
  </si>
  <si>
    <t>Nezadovoljavajuće</t>
  </si>
  <si>
    <t>Razredni starešina</t>
  </si>
  <si>
    <t>Ostvaren uspeh po predmetima (koji ulaze u prosek)</t>
  </si>
  <si>
    <t>Ukup</t>
  </si>
  <si>
    <t>Prosek odeljenja</t>
  </si>
  <si>
    <t>Pregled konačnog uspeha učenika</t>
  </si>
  <si>
    <t>Obavezni predmeti</t>
  </si>
  <si>
    <t>Izostanci</t>
  </si>
  <si>
    <t>Školska:</t>
  </si>
  <si>
    <t>Vlad.</t>
  </si>
  <si>
    <t>Suma neophodna za izracunavanje proseka ocena</t>
  </si>
  <si>
    <t>GRAFIČKI PRIKAZ USPEHA ODELJENJA</t>
  </si>
  <si>
    <t>neocenjenih ( / )</t>
  </si>
  <si>
    <t>Upisanih učenika</t>
  </si>
  <si>
    <t>Učenici sa negativnim usp.</t>
  </si>
  <si>
    <t>Učenici sa pozitivnim usp.</t>
  </si>
  <si>
    <t>Učenici sa svim peticama</t>
  </si>
  <si>
    <t>Broj devojčica</t>
  </si>
  <si>
    <t>Pol učenika</t>
  </si>
  <si>
    <t>m</t>
  </si>
  <si>
    <t>z</t>
  </si>
  <si>
    <t>Broj dačaka</t>
  </si>
  <si>
    <t>br. negativnih</t>
  </si>
  <si>
    <t>neocenj.</t>
  </si>
  <si>
    <t>neocenjeni iz 1 predmeta</t>
  </si>
  <si>
    <t>neocenjeni iz 2 predmeta</t>
  </si>
  <si>
    <t>neocenjeni iz 3 i više pred.</t>
  </si>
  <si>
    <t>bez ocene iz vladanja</t>
  </si>
  <si>
    <t>Ocenjeni učenici</t>
  </si>
  <si>
    <t>os</t>
  </si>
  <si>
    <t xml:space="preserve">neocenjenih </t>
  </si>
  <si>
    <t>Prosečna ocena (sa vladanjem) odeljenja:</t>
  </si>
  <si>
    <t>Prosečna ocena (bez vladanja) odeljenja:</t>
  </si>
  <si>
    <t>Svega u razredu</t>
  </si>
  <si>
    <t>Bez izostanaka</t>
  </si>
  <si>
    <t>Sa izostancima</t>
  </si>
  <si>
    <t>Koji ne pohađaju</t>
  </si>
  <si>
    <t>Br. Učenika</t>
  </si>
  <si>
    <t>Br. Izostanaka</t>
  </si>
  <si>
    <t>Sa opravdanim izostancima</t>
  </si>
  <si>
    <t>Sa neopravdanim izostancima</t>
  </si>
  <si>
    <t>Svega</t>
  </si>
  <si>
    <t>preko 25</t>
  </si>
  <si>
    <t>IZOSTANCI - TABELA IZ DNEVNIKA</t>
  </si>
  <si>
    <t>opravdani</t>
  </si>
  <si>
    <t>neoprav</t>
  </si>
  <si>
    <t>suma</t>
  </si>
  <si>
    <t>bez opr</t>
  </si>
  <si>
    <t>bez izos</t>
  </si>
  <si>
    <t>do 25</t>
  </si>
  <si>
    <t>Suma</t>
  </si>
  <si>
    <t>Sa izosta</t>
  </si>
  <si>
    <t>ВАЖНО!!! Уколико постоје ученици који не похађају наставу, а налазе се на списку изнад, онда се код 
њих у пољима оправдани и неоправдани уписују нуле, а број таквих ученика се уписује у поље десно.</t>
  </si>
  <si>
    <t>Likovna kultura</t>
  </si>
  <si>
    <t>Inform. i račun.</t>
  </si>
  <si>
    <t>Tehnika i tehn.</t>
  </si>
  <si>
    <t>Fiz. i zdrav.vas.</t>
  </si>
  <si>
    <t>5-1</t>
  </si>
  <si>
    <t>Verska nastava</t>
  </si>
  <si>
    <t>Građansko vas.</t>
  </si>
  <si>
    <t>Oslobođen br. pr</t>
  </si>
  <si>
    <t>II sj</t>
  </si>
  <si>
    <t>sl. akt.</t>
  </si>
  <si>
    <t>sl. Akt. (upiši)</t>
  </si>
  <si>
    <t>OBJAŠNJENJE:</t>
  </si>
  <si>
    <t>* Pol učenika: z-ženski, m-muški, ili izabrati iz liste.</t>
  </si>
  <si>
    <t>* Ocena iz fizike unosi se od šestog razreda, u petom se ostavlja prazno polje.</t>
  </si>
  <si>
    <t>* Ocena iz hemije unosi se u sedmom i osmom razredu, u petom i šestom se ostavlja prazno polje.</t>
  </si>
  <si>
    <t>*II strani jezik (izborni), ocena ulazi u prosek. Može se upisati naziv jezika (Italijanski, Francuski...)</t>
  </si>
  <si>
    <t>* Ako je učenik oslobođen ocene iz nekog predmeta, u ovo polje upisati br. takvih predmeta, polje za ocenu prazno.</t>
  </si>
  <si>
    <t>* Ocene iz izbornih predmeta (građansko ili veronauka): i-ističe se, d-dobar, z-zadovoljava.</t>
  </si>
  <si>
    <t>* Ocene iz slobodnih aktivnosti (upiši naziv aktiv.):  i-ističe se, d-dobar, z-zadovoljava.</t>
  </si>
  <si>
    <t>* Vladanje učenika - upisuje se brojčano. Za peti razred kartica prosek bez vladanja, za druge sa vladanjem.</t>
  </si>
  <si>
    <t>do 200 časova</t>
  </si>
  <si>
    <t>preko 200 časova</t>
  </si>
  <si>
    <t>do 25 časova</t>
  </si>
  <si>
    <t>preko 25 časova</t>
  </si>
  <si>
    <t>do 200</t>
  </si>
  <si>
    <t>preko 200</t>
  </si>
  <si>
    <t>i</t>
  </si>
  <si>
    <t>d</t>
  </si>
  <si>
    <t>Građansko vasp.</t>
  </si>
  <si>
    <t>Period:</t>
  </si>
  <si>
    <t>* Upisati izostanke, ukoliko učenik ne pohađa nastavu upisati 0, a br. takvih učenika u zeleno polje, ispod..</t>
  </si>
  <si>
    <t>VIad.</t>
  </si>
  <si>
    <t>uk+vl</t>
  </si>
  <si>
    <t>Ukup.</t>
  </si>
  <si>
    <t>ističe</t>
  </si>
  <si>
    <t>dobar</t>
  </si>
  <si>
    <t>zadov</t>
  </si>
  <si>
    <t>ukup.</t>
  </si>
  <si>
    <t>neoc.</t>
  </si>
  <si>
    <t>izborni neocenjeni gradj I vers</t>
  </si>
  <si>
    <t xml:space="preserve">slobodne aktivnos neocenjeni </t>
  </si>
  <si>
    <t>učen.</t>
  </si>
  <si>
    <t>opravd.</t>
  </si>
  <si>
    <t>neopr.</t>
  </si>
  <si>
    <t>iz.</t>
  </si>
  <si>
    <t>uč.</t>
  </si>
  <si>
    <t>&gt; 200</t>
  </si>
  <si>
    <t>ukupno</t>
  </si>
  <si>
    <t>&gt; 25</t>
  </si>
  <si>
    <t>Učenici bez izostanaka</t>
  </si>
  <si>
    <t>Učenici koji ne pohađaju nast.</t>
  </si>
  <si>
    <t>Učenici sa izostancima</t>
  </si>
  <si>
    <t xml:space="preserve">Opisne ocene </t>
  </si>
  <si>
    <t>Izostanci učenika</t>
  </si>
  <si>
    <t>Datum:</t>
  </si>
  <si>
    <t xml:space="preserve">2017/18 </t>
  </si>
  <si>
    <t>12. januar 2018.</t>
  </si>
  <si>
    <t>sa 4  i više negativne</t>
  </si>
  <si>
    <t>Neocenjeni i sa negativn.</t>
  </si>
  <si>
    <t>Neocenjenih učenika</t>
  </si>
  <si>
    <t>Opisne ocene</t>
  </si>
  <si>
    <t>ističe se</t>
  </si>
  <si>
    <t>zadovoljava</t>
  </si>
  <si>
    <t>neocenjenih</t>
  </si>
  <si>
    <t>UKUPNO</t>
  </si>
  <si>
    <t>izos.</t>
  </si>
  <si>
    <r>
      <t xml:space="preserve">Prosek odeljenja </t>
    </r>
    <r>
      <rPr>
        <b/>
        <sz val="10"/>
        <rFont val="Arial"/>
        <family val="2"/>
        <charset val="238"/>
      </rPr>
      <t>bez</t>
    </r>
    <r>
      <rPr>
        <sz val="10"/>
        <rFont val="Arial"/>
        <family val="2"/>
        <charset val="238"/>
      </rPr>
      <t xml:space="preserve"> vladanja</t>
    </r>
  </si>
  <si>
    <r>
      <t xml:space="preserve">Prosek odeljenja </t>
    </r>
    <r>
      <rPr>
        <b/>
        <sz val="10"/>
        <rFont val="Arial"/>
        <family val="2"/>
        <charset val="238"/>
      </rPr>
      <t>sa</t>
    </r>
    <r>
      <rPr>
        <sz val="10"/>
        <rFont val="Arial"/>
        <family val="2"/>
        <charset val="238"/>
      </rPr>
      <t xml:space="preserve"> vladanjem</t>
    </r>
  </si>
  <si>
    <t>sa 4 i više negativne</t>
  </si>
  <si>
    <t>br odl</t>
  </si>
  <si>
    <t>br vrl</t>
  </si>
  <si>
    <t>br dob</t>
  </si>
  <si>
    <t>br dov</t>
  </si>
  <si>
    <t>br odlic</t>
  </si>
  <si>
    <t>br vrlo</t>
  </si>
  <si>
    <t>Vreme:</t>
  </si>
  <si>
    <t>građ/ver</t>
  </si>
  <si>
    <t>Polugodište</t>
  </si>
  <si>
    <r>
      <t xml:space="preserve">
1. Program izračunava prosek odeljenja za minimalno 2, a maksimalno 30 učenika..
2. Postoji mogućnost upisa izbornih predmeta (građansko vasp. i verska nastava), kao i slobodnih aktivnosti (hor, crtanje...), koje se ocenjuju opisno.
3. Program je zaštićen od nepravilnog unosa podataka, dodavanja i brisanja redova i kolona.
4. Program prepoznaje i neocenjene učenike i izračunava njihove statističke podatke.
5. Ukoliko je neki učenik oslobođen ocenivanja iz nekog predmeta to treba upisati.
6. Da bi sačuvali originalan šablon programa, snimite ga pod drugim imenom.
7. Poželjno je podesiti tastaturu na srpsku latinicu.
8. Program se sastoji iz pet listova (sheet-a):
     - </t>
    </r>
    <r>
      <rPr>
        <sz val="10"/>
        <rFont val="Arial"/>
        <family val="2"/>
      </rPr>
      <t>Uputstvo, koje trenutno čitate,
     - UnosOcena, koji služi za unos ocena (ovaj list Vi popunjavate)
     - ProsekOcenaBezVladanja, vladanje ne ulazi u prosek  (ovaj list treba da štampate) za peti razred.
     - ProsekOcenaSaVladanjem, vladanje ulazi u prosek  (ovaj list treba da štampate) za šesti, sedmi i osmi razred.
     - Dijagram, grafički prikazuje uspeh odeljenja (možete ga štampati)
     - Izostanci, prikazuje statistiku izostanaka. Učenike koji ne pohađaju nastavu upisati na listu Unos.
     - Proracun, služi za potrebna izracunavanja.</t>
    </r>
    <r>
      <rPr>
        <sz val="12"/>
        <rFont val="Arial"/>
      </rPr>
      <t xml:space="preserve">
9.  U odnosu na prethodne verzije nije potrebno podešavati formate decimalnog zapisa.
10. Da bi izbrisali stare podatke, selektujte polja u listu UnosOcena i pritisnite delete
profesor Saša Vučinić
prof.vucinic@gmail.com</t>
    </r>
  </si>
  <si>
    <r>
      <t xml:space="preserve">PROSEK OCENA
</t>
    </r>
    <r>
      <rPr>
        <sz val="16"/>
        <rFont val="Arial"/>
        <family val="2"/>
      </rPr>
      <t xml:space="preserve">verzija 7.1
</t>
    </r>
    <r>
      <rPr>
        <b/>
        <sz val="11"/>
        <rFont val="Arial"/>
        <family val="2"/>
      </rPr>
      <t>jun 2019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</si>
</sst>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97" formatCode="dd/mm/yyyy;@"/>
  </numFmts>
  <fonts count="29">
    <font>
      <sz val="10"/>
      <name val="Arial"/>
    </font>
    <font>
      <sz val="10"/>
      <name val="Arial"/>
    </font>
    <font>
      <sz val="10"/>
      <name val="Times_New_Roman"/>
      <family val="1"/>
    </font>
    <font>
      <sz val="10"/>
      <name val="Arial"/>
      <family val="2"/>
    </font>
    <font>
      <sz val="8"/>
      <name val="Arial"/>
    </font>
    <font>
      <b/>
      <sz val="10"/>
      <name val="Arial"/>
      <family val="2"/>
    </font>
    <font>
      <b/>
      <sz val="12"/>
      <name val="Arial"/>
      <family val="2"/>
    </font>
    <font>
      <sz val="8"/>
      <name val="Arial"/>
      <family val="2"/>
    </font>
    <font>
      <sz val="12"/>
      <name val="Arial"/>
      <family val="2"/>
    </font>
    <font>
      <b/>
      <sz val="16"/>
      <name val="Arial"/>
      <family val="2"/>
    </font>
    <font>
      <b/>
      <sz val="10"/>
      <color indexed="8"/>
      <name val="Arial"/>
      <family val="2"/>
    </font>
    <font>
      <b/>
      <sz val="14"/>
      <name val="Arial"/>
      <family val="2"/>
    </font>
    <font>
      <sz val="12"/>
      <name val="Arial"/>
    </font>
    <font>
      <b/>
      <sz val="14"/>
      <name val="Arial"/>
    </font>
    <font>
      <sz val="9"/>
      <name val="Arial"/>
      <family val="2"/>
    </font>
    <font>
      <b/>
      <sz val="20"/>
      <name val="Arial"/>
      <family val="2"/>
    </font>
    <font>
      <sz val="16"/>
      <name val="Arial"/>
      <family val="2"/>
    </font>
    <font>
      <i/>
      <sz val="12"/>
      <name val="Arial"/>
      <family val="2"/>
    </font>
    <font>
      <b/>
      <sz val="11"/>
      <name val="Arial"/>
      <family val="2"/>
    </font>
    <font>
      <sz val="10"/>
      <color indexed="8"/>
      <name val="Arial"/>
    </font>
    <font>
      <b/>
      <sz val="10"/>
      <name val="Arial"/>
      <family val="2"/>
      <charset val="238"/>
    </font>
    <font>
      <sz val="10"/>
      <name val="Arial"/>
      <family val="2"/>
      <charset val="238"/>
    </font>
    <font>
      <sz val="8"/>
      <name val="Arial"/>
      <family val="2"/>
      <charset val="238"/>
    </font>
    <font>
      <sz val="9"/>
      <name val="Arial"/>
      <family val="2"/>
      <charset val="238"/>
    </font>
    <font>
      <b/>
      <sz val="11"/>
      <name val="Arial"/>
      <family val="2"/>
      <charset val="238"/>
    </font>
    <font>
      <sz val="12"/>
      <name val="Arial"/>
      <family val="2"/>
      <charset val="238"/>
    </font>
    <font>
      <sz val="10"/>
      <color theme="1"/>
      <name val="Arial"/>
      <family val="2"/>
      <charset val="238"/>
    </font>
    <font>
      <b/>
      <sz val="10"/>
      <color theme="0" tint="-0.499984740745262"/>
      <name val="Arial"/>
      <family val="2"/>
      <charset val="238"/>
    </font>
    <font>
      <sz val="10"/>
      <color theme="0"/>
      <name val="Arial"/>
      <family val="2"/>
      <charset val="238"/>
    </font>
  </fonts>
  <fills count="36">
    <fill>
      <patternFill patternType="none"/>
    </fill>
    <fill>
      <patternFill patternType="gray125"/>
    </fill>
    <fill>
      <patternFill patternType="solid">
        <fgColor indexed="22"/>
        <bgColor indexed="64"/>
      </patternFill>
    </fill>
    <fill>
      <patternFill patternType="solid">
        <fgColor indexed="22"/>
        <bgColor indexed="22"/>
      </patternFill>
    </fill>
    <fill>
      <patternFill patternType="solid">
        <fgColor indexed="9"/>
        <bgColor indexed="64"/>
      </patternFill>
    </fill>
    <fill>
      <patternFill patternType="solid">
        <fgColor indexed="13"/>
        <bgColor indexed="64"/>
      </patternFill>
    </fill>
    <fill>
      <patternFill patternType="solid">
        <fgColor indexed="42"/>
        <bgColor indexed="64"/>
      </patternFill>
    </fill>
    <fill>
      <patternFill patternType="solid">
        <fgColor indexed="47"/>
        <bgColor indexed="64"/>
      </patternFill>
    </fill>
    <fill>
      <patternFill patternType="solid">
        <fgColor indexed="42"/>
        <bgColor indexed="22"/>
      </patternFill>
    </fill>
    <fill>
      <patternFill patternType="solid">
        <fgColor indexed="52"/>
        <bgColor indexed="64"/>
      </patternFill>
    </fill>
    <fill>
      <patternFill patternType="solid">
        <fgColor indexed="13"/>
        <bgColor indexed="22"/>
      </patternFill>
    </fill>
    <fill>
      <patternFill patternType="solid">
        <fgColor indexed="52"/>
        <bgColor indexed="22"/>
      </patternFill>
    </fill>
    <fill>
      <patternFill patternType="solid">
        <fgColor indexed="47"/>
        <bgColor indexed="22"/>
      </patternFill>
    </fill>
    <fill>
      <patternFill patternType="solid">
        <fgColor indexed="11"/>
        <bgColor indexed="64"/>
      </patternFill>
    </fill>
    <fill>
      <patternFill patternType="solid">
        <fgColor theme="2" tint="-0.249977111117893"/>
        <bgColor indexed="64"/>
      </patternFill>
    </fill>
    <fill>
      <patternFill patternType="solid">
        <fgColor theme="2" tint="-0.499984740745262"/>
        <bgColor indexed="64"/>
      </patternFill>
    </fill>
    <fill>
      <patternFill patternType="solid">
        <fgColor theme="0"/>
        <bgColor indexed="64"/>
      </patternFill>
    </fill>
    <fill>
      <patternFill patternType="solid">
        <fgColor rgb="FF00B0F0"/>
        <bgColor indexed="64"/>
      </patternFill>
    </fill>
    <fill>
      <patternFill patternType="solid">
        <fgColor rgb="FFF468ED"/>
        <bgColor indexed="22"/>
      </patternFill>
    </fill>
    <fill>
      <patternFill patternType="solid">
        <fgColor rgb="FF00B0F0"/>
        <bgColor indexed="22"/>
      </patternFill>
    </fill>
    <fill>
      <patternFill patternType="solid">
        <fgColor rgb="FFF468ED"/>
        <bgColor indexed="64"/>
      </patternFill>
    </fill>
    <fill>
      <patternFill patternType="solid">
        <fgColor rgb="FF33CC33"/>
        <bgColor indexed="64"/>
      </patternFill>
    </fill>
    <fill>
      <patternFill patternType="solid">
        <fgColor rgb="FFB8E08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0.14999847407452621"/>
        <bgColor indexed="22"/>
      </patternFill>
    </fill>
    <fill>
      <patternFill patternType="solid">
        <fgColor theme="0"/>
        <bgColor indexed="22"/>
      </patternFill>
    </fill>
    <fill>
      <patternFill patternType="solid">
        <fgColor theme="3" tint="0.59999389629810485"/>
        <bgColor indexed="22"/>
      </patternFill>
    </fill>
    <fill>
      <patternFill patternType="solid">
        <fgColor theme="3" tint="0.59999389629810485"/>
        <bgColor indexed="64"/>
      </patternFill>
    </fill>
    <fill>
      <patternFill patternType="solid">
        <fgColor theme="0" tint="-0.249977111117893"/>
        <bgColor indexed="22"/>
      </patternFill>
    </fill>
    <fill>
      <patternFill patternType="solid">
        <fgColor theme="0" tint="-4.9989318521683403E-2"/>
        <bgColor indexed="64"/>
      </patternFill>
    </fill>
    <fill>
      <patternFill patternType="solid">
        <fgColor rgb="FF00B050"/>
        <bgColor indexed="64"/>
      </patternFill>
    </fill>
    <fill>
      <patternFill patternType="solid">
        <fgColor rgb="FFFFFF00"/>
        <bgColor indexed="64"/>
      </patternFill>
    </fill>
    <fill>
      <patternFill patternType="solid">
        <fgColor rgb="FFFFC000"/>
        <bgColor indexed="64"/>
      </patternFill>
    </fill>
    <fill>
      <patternFill patternType="solid">
        <fgColor rgb="FF92D050"/>
        <bgColor indexed="64"/>
      </patternFill>
    </fill>
    <fill>
      <patternFill patternType="solid">
        <fgColor theme="9" tint="0.59999389629810485"/>
        <bgColor indexed="64"/>
      </patternFill>
    </fill>
  </fills>
  <borders count="77">
    <border>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diagonal/>
    </border>
    <border>
      <left style="medium">
        <color indexed="64"/>
      </left>
      <right style="medium">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medium">
        <color indexed="64"/>
      </top>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style="thin">
        <color indexed="64"/>
      </left>
      <right/>
      <top/>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bottom/>
      <diagonal/>
    </border>
  </borders>
  <cellStyleXfs count="2">
    <xf numFmtId="0" fontId="0" fillId="0" borderId="0"/>
    <xf numFmtId="9" fontId="1" fillId="0" borderId="0" applyFont="0" applyFill="0" applyBorder="0" applyAlignment="0" applyProtection="0"/>
  </cellStyleXfs>
  <cellXfs count="558">
    <xf numFmtId="0" fontId="0" fillId="0" borderId="0" xfId="0"/>
    <xf numFmtId="49" fontId="2" fillId="0" borderId="1" xfId="0" applyNumberFormat="1" applyFont="1" applyBorder="1" applyAlignment="1">
      <alignment horizontal="center" vertical="center"/>
    </xf>
    <xf numFmtId="49" fontId="2" fillId="0" borderId="2" xfId="0" applyNumberFormat="1" applyFont="1" applyBorder="1" applyAlignment="1">
      <alignment horizontal="center" vertical="center"/>
    </xf>
    <xf numFmtId="2" fontId="3" fillId="2" borderId="3" xfId="0" applyNumberFormat="1" applyFont="1" applyFill="1" applyBorder="1" applyAlignment="1">
      <alignment horizontal="center" vertical="center"/>
    </xf>
    <xf numFmtId="0" fontId="3" fillId="0" borderId="4" xfId="0" applyNumberFormat="1" applyFont="1" applyBorder="1" applyAlignment="1">
      <alignment horizontal="left"/>
    </xf>
    <xf numFmtId="0" fontId="3" fillId="0" borderId="0" xfId="0" applyFont="1"/>
    <xf numFmtId="0" fontId="3" fillId="0" borderId="0" xfId="0" applyFont="1" applyAlignment="1"/>
    <xf numFmtId="0" fontId="9" fillId="0" borderId="0" xfId="0" applyFont="1" applyBorder="1" applyAlignment="1">
      <alignment horizontal="center"/>
    </xf>
    <xf numFmtId="0" fontId="9" fillId="0" borderId="0" xfId="0" applyFont="1" applyAlignment="1">
      <alignment horizontal="center"/>
    </xf>
    <xf numFmtId="0" fontId="5" fillId="3" borderId="5" xfId="0" applyFont="1" applyFill="1" applyBorder="1" applyAlignment="1">
      <alignment horizontal="center"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textRotation="90"/>
    </xf>
    <xf numFmtId="0" fontId="5" fillId="3" borderId="10" xfId="0" applyFont="1" applyFill="1" applyBorder="1" applyAlignment="1">
      <alignment horizontal="center" vertical="center"/>
    </xf>
    <xf numFmtId="0" fontId="5" fillId="3" borderId="6" xfId="0" applyFont="1" applyFill="1" applyBorder="1" applyAlignment="1">
      <alignment horizontal="center" textRotation="90"/>
    </xf>
    <xf numFmtId="49" fontId="3" fillId="0" borderId="1" xfId="0" applyNumberFormat="1" applyFont="1" applyBorder="1" applyAlignment="1">
      <alignment horizontal="center" vertical="center"/>
    </xf>
    <xf numFmtId="49" fontId="3" fillId="0" borderId="2" xfId="0" applyNumberFormat="1" applyFont="1" applyBorder="1" applyAlignment="1">
      <alignment horizontal="center" vertical="center"/>
    </xf>
    <xf numFmtId="0" fontId="3" fillId="0" borderId="11" xfId="0" applyFont="1" applyBorder="1" applyAlignment="1">
      <alignment horizontal="center"/>
    </xf>
    <xf numFmtId="0" fontId="3" fillId="0" borderId="12" xfId="0" applyFont="1" applyBorder="1" applyAlignment="1">
      <alignment horizontal="center"/>
    </xf>
    <xf numFmtId="0" fontId="3" fillId="0" borderId="13" xfId="0" applyFont="1" applyBorder="1" applyAlignment="1">
      <alignment horizontal="center"/>
    </xf>
    <xf numFmtId="0" fontId="3" fillId="0" borderId="14" xfId="0" applyFont="1" applyBorder="1" applyAlignment="1">
      <alignment horizontal="center"/>
    </xf>
    <xf numFmtId="1" fontId="3" fillId="2" borderId="2" xfId="0" applyNumberFormat="1" applyFont="1" applyFill="1" applyBorder="1" applyAlignment="1">
      <alignment horizontal="center" vertical="center" wrapText="1"/>
    </xf>
    <xf numFmtId="0" fontId="3" fillId="0" borderId="15"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1" fontId="3" fillId="4" borderId="18" xfId="0" applyNumberFormat="1" applyFont="1" applyFill="1" applyBorder="1" applyAlignment="1">
      <alignment horizontal="center" vertical="center"/>
    </xf>
    <xf numFmtId="0" fontId="3" fillId="0" borderId="19" xfId="0" applyFont="1" applyBorder="1" applyAlignment="1">
      <alignment horizontal="center"/>
    </xf>
    <xf numFmtId="0" fontId="3" fillId="0" borderId="20" xfId="0" applyFont="1" applyBorder="1" applyAlignment="1">
      <alignment horizontal="center"/>
    </xf>
    <xf numFmtId="1" fontId="3" fillId="4" borderId="13" xfId="0" applyNumberFormat="1" applyFont="1" applyFill="1" applyBorder="1" applyAlignment="1">
      <alignment horizontal="center" vertical="center"/>
    </xf>
    <xf numFmtId="0" fontId="3" fillId="4" borderId="21" xfId="0" applyFont="1" applyFill="1" applyBorder="1" applyAlignment="1">
      <alignment horizontal="center"/>
    </xf>
    <xf numFmtId="1" fontId="3" fillId="4" borderId="12" xfId="0" applyNumberFormat="1" applyFont="1" applyFill="1" applyBorder="1" applyAlignment="1">
      <alignment horizontal="center" vertical="center"/>
    </xf>
    <xf numFmtId="1" fontId="3" fillId="4" borderId="20" xfId="0" applyNumberFormat="1" applyFont="1" applyFill="1" applyBorder="1" applyAlignment="1">
      <alignment horizontal="center" vertical="center"/>
    </xf>
    <xf numFmtId="1" fontId="3" fillId="4" borderId="11" xfId="0" applyNumberFormat="1" applyFont="1" applyFill="1" applyBorder="1" applyAlignment="1">
      <alignment horizontal="center" vertical="center"/>
    </xf>
    <xf numFmtId="1" fontId="3" fillId="4" borderId="19" xfId="0" applyNumberFormat="1" applyFont="1" applyFill="1" applyBorder="1" applyAlignment="1">
      <alignment horizontal="center" vertical="center"/>
    </xf>
    <xf numFmtId="0" fontId="8" fillId="0" borderId="22" xfId="0" applyNumberFormat="1" applyFont="1" applyBorder="1" applyAlignment="1" applyProtection="1">
      <alignment horizontal="left"/>
      <protection locked="0"/>
    </xf>
    <xf numFmtId="0" fontId="8" fillId="0" borderId="2" xfId="0" applyNumberFormat="1" applyFont="1" applyBorder="1" applyAlignment="1" applyProtection="1">
      <alignment horizontal="left"/>
      <protection locked="0"/>
    </xf>
    <xf numFmtId="1" fontId="3" fillId="0" borderId="12" xfId="0" applyNumberFormat="1" applyFont="1" applyBorder="1" applyAlignment="1" applyProtection="1">
      <alignment horizontal="center" vertical="center"/>
      <protection locked="0"/>
    </xf>
    <xf numFmtId="1" fontId="3" fillId="0" borderId="13" xfId="0" applyNumberFormat="1" applyFont="1" applyBorder="1" applyAlignment="1" applyProtection="1">
      <alignment horizontal="center" vertical="center"/>
      <protection locked="0"/>
    </xf>
    <xf numFmtId="1" fontId="3" fillId="5" borderId="2" xfId="0" applyNumberFormat="1" applyFont="1" applyFill="1" applyBorder="1" applyAlignment="1" applyProtection="1">
      <alignment horizontal="center" vertical="center"/>
      <protection locked="0"/>
    </xf>
    <xf numFmtId="0" fontId="0" fillId="4" borderId="23" xfId="0" applyFill="1" applyBorder="1" applyAlignment="1">
      <alignment horizontal="center"/>
    </xf>
    <xf numFmtId="49" fontId="3" fillId="0" borderId="24" xfId="0" applyNumberFormat="1" applyFont="1" applyBorder="1" applyAlignment="1">
      <alignment horizontal="center" vertical="center"/>
    </xf>
    <xf numFmtId="0" fontId="3" fillId="0" borderId="25" xfId="0" applyNumberFormat="1" applyFont="1" applyBorder="1" applyAlignment="1">
      <alignment horizontal="left"/>
    </xf>
    <xf numFmtId="1" fontId="3" fillId="4" borderId="26" xfId="0" applyNumberFormat="1" applyFont="1" applyFill="1" applyBorder="1" applyAlignment="1">
      <alignment horizontal="center" vertical="center"/>
    </xf>
    <xf numFmtId="1" fontId="3" fillId="4" borderId="15" xfId="0" applyNumberFormat="1" applyFont="1" applyFill="1" applyBorder="1" applyAlignment="1">
      <alignment horizontal="center" vertical="center"/>
    </xf>
    <xf numFmtId="1" fontId="3" fillId="4" borderId="27" xfId="0" applyNumberFormat="1" applyFont="1" applyFill="1" applyBorder="1" applyAlignment="1">
      <alignment horizontal="center" vertical="center"/>
    </xf>
    <xf numFmtId="0" fontId="3" fillId="0" borderId="28" xfId="0" applyFont="1" applyBorder="1" applyAlignment="1">
      <alignment horizontal="center"/>
    </xf>
    <xf numFmtId="2" fontId="7" fillId="2" borderId="29" xfId="0" applyNumberFormat="1" applyFont="1" applyFill="1" applyBorder="1" applyAlignment="1">
      <alignment horizontal="center"/>
    </xf>
    <xf numFmtId="2" fontId="7" fillId="2" borderId="7" xfId="0" applyNumberFormat="1" applyFont="1" applyFill="1" applyBorder="1" applyAlignment="1">
      <alignment horizontal="center"/>
    </xf>
    <xf numFmtId="2" fontId="7" fillId="2" borderId="8" xfId="0" applyNumberFormat="1" applyFont="1" applyFill="1" applyBorder="1" applyAlignment="1">
      <alignment horizontal="center"/>
    </xf>
    <xf numFmtId="2" fontId="7" fillId="2" borderId="10" xfId="0" applyNumberFormat="1" applyFont="1" applyFill="1" applyBorder="1" applyAlignment="1">
      <alignment horizontal="center"/>
    </xf>
    <xf numFmtId="0" fontId="3" fillId="0" borderId="30" xfId="0" applyFont="1" applyBorder="1" applyAlignment="1">
      <alignment horizontal="center"/>
    </xf>
    <xf numFmtId="1" fontId="3" fillId="0" borderId="15" xfId="0" applyNumberFormat="1" applyFont="1" applyBorder="1" applyAlignment="1">
      <alignment horizontal="center"/>
    </xf>
    <xf numFmtId="0" fontId="3" fillId="4" borderId="19" xfId="0" applyFont="1" applyFill="1" applyBorder="1" applyAlignment="1">
      <alignment horizontal="center"/>
    </xf>
    <xf numFmtId="1" fontId="3" fillId="4" borderId="31" xfId="0" applyNumberFormat="1" applyFont="1" applyFill="1" applyBorder="1" applyAlignment="1">
      <alignment horizontal="center" vertical="center"/>
    </xf>
    <xf numFmtId="0" fontId="3" fillId="4" borderId="32" xfId="0" applyFont="1" applyFill="1" applyBorder="1" applyAlignment="1">
      <alignment horizontal="center"/>
    </xf>
    <xf numFmtId="1" fontId="3" fillId="4" borderId="28" xfId="0" applyNumberFormat="1" applyFont="1" applyFill="1" applyBorder="1" applyAlignment="1">
      <alignment horizontal="center" vertical="center"/>
    </xf>
    <xf numFmtId="0" fontId="3" fillId="6" borderId="33" xfId="0" applyNumberFormat="1" applyFont="1" applyFill="1" applyBorder="1" applyAlignment="1" applyProtection="1">
      <alignment horizontal="center" vertical="center"/>
      <protection locked="0"/>
    </xf>
    <xf numFmtId="0" fontId="3" fillId="6" borderId="34" xfId="0" applyNumberFormat="1" applyFont="1" applyFill="1" applyBorder="1" applyAlignment="1" applyProtection="1">
      <alignment horizontal="center" vertical="center"/>
      <protection locked="0"/>
    </xf>
    <xf numFmtId="0" fontId="0" fillId="4" borderId="23" xfId="0" applyFill="1" applyBorder="1" applyAlignment="1"/>
    <xf numFmtId="0" fontId="3" fillId="4" borderId="20" xfId="0" applyFont="1" applyFill="1" applyBorder="1" applyAlignment="1">
      <alignment horizontal="center"/>
    </xf>
    <xf numFmtId="0" fontId="3" fillId="0" borderId="21" xfId="0" applyFont="1" applyBorder="1" applyAlignment="1">
      <alignment horizontal="center"/>
    </xf>
    <xf numFmtId="0" fontId="3" fillId="0" borderId="32" xfId="0" applyFont="1" applyBorder="1" applyAlignment="1">
      <alignment horizontal="center"/>
    </xf>
    <xf numFmtId="0" fontId="3" fillId="0" borderId="18" xfId="0" applyFont="1" applyBorder="1" applyAlignment="1">
      <alignment horizontal="center"/>
    </xf>
    <xf numFmtId="0" fontId="3" fillId="0" borderId="31" xfId="0" applyFont="1" applyBorder="1" applyAlignment="1">
      <alignment horizontal="center"/>
    </xf>
    <xf numFmtId="0" fontId="3" fillId="0" borderId="35" xfId="0" applyFont="1" applyBorder="1" applyAlignment="1">
      <alignment horizontal="center"/>
    </xf>
    <xf numFmtId="1" fontId="3" fillId="2" borderId="36" xfId="0" applyNumberFormat="1" applyFont="1" applyFill="1" applyBorder="1" applyAlignment="1">
      <alignment horizontal="center" vertical="center"/>
    </xf>
    <xf numFmtId="0" fontId="3" fillId="2" borderId="37" xfId="0" applyFont="1" applyFill="1" applyBorder="1" applyAlignment="1">
      <alignment horizontal="center"/>
    </xf>
    <xf numFmtId="1" fontId="3" fillId="0" borderId="31" xfId="0" applyNumberFormat="1" applyFont="1" applyBorder="1" applyAlignment="1">
      <alignment horizontal="center"/>
    </xf>
    <xf numFmtId="1" fontId="3" fillId="0" borderId="16" xfId="0" applyNumberFormat="1" applyFont="1" applyBorder="1" applyAlignment="1" applyProtection="1">
      <alignment horizontal="center" vertical="center"/>
      <protection locked="0"/>
    </xf>
    <xf numFmtId="1" fontId="3" fillId="0" borderId="28" xfId="0" applyNumberFormat="1" applyFont="1" applyBorder="1" applyAlignment="1" applyProtection="1">
      <alignment horizontal="center" vertical="center"/>
      <protection locked="0"/>
    </xf>
    <xf numFmtId="1" fontId="3" fillId="5" borderId="1" xfId="0" applyNumberFormat="1" applyFont="1" applyFill="1" applyBorder="1" applyAlignment="1" applyProtection="1">
      <alignment horizontal="center" vertical="center"/>
      <protection locked="0"/>
    </xf>
    <xf numFmtId="1" fontId="3" fillId="7" borderId="3" xfId="0" applyNumberFormat="1" applyFont="1" applyFill="1" applyBorder="1" applyAlignment="1" applyProtection="1">
      <alignment horizontal="center" vertical="center"/>
      <protection locked="0"/>
    </xf>
    <xf numFmtId="1" fontId="3" fillId="7" borderId="38" xfId="0" applyNumberFormat="1" applyFont="1" applyFill="1" applyBorder="1" applyAlignment="1" applyProtection="1">
      <alignment horizontal="center" vertical="center"/>
      <protection locked="0"/>
    </xf>
    <xf numFmtId="0" fontId="5" fillId="3" borderId="39" xfId="0" applyFont="1" applyFill="1" applyBorder="1" applyAlignment="1">
      <alignment horizontal="center" vertical="center"/>
    </xf>
    <xf numFmtId="49" fontId="5" fillId="8" borderId="39" xfId="0" applyNumberFormat="1" applyFont="1" applyFill="1" applyBorder="1" applyAlignment="1">
      <alignment horizontal="center" textRotation="90"/>
    </xf>
    <xf numFmtId="1" fontId="7" fillId="9" borderId="16" xfId="0" applyNumberFormat="1" applyFont="1" applyFill="1" applyBorder="1" applyAlignment="1" applyProtection="1">
      <alignment horizontal="center" vertical="center"/>
      <protection locked="0"/>
    </xf>
    <xf numFmtId="1" fontId="7" fillId="9" borderId="17" xfId="0" applyNumberFormat="1" applyFont="1" applyFill="1" applyBorder="1" applyAlignment="1" applyProtection="1">
      <alignment horizontal="center" vertical="center"/>
      <protection locked="0"/>
    </xf>
    <xf numFmtId="1" fontId="7" fillId="9" borderId="12" xfId="0" applyNumberFormat="1" applyFont="1" applyFill="1" applyBorder="1" applyAlignment="1" applyProtection="1">
      <alignment horizontal="center" vertical="center"/>
      <protection locked="0"/>
    </xf>
    <xf numFmtId="1" fontId="7" fillId="9" borderId="20" xfId="0" applyNumberFormat="1" applyFont="1" applyFill="1" applyBorder="1" applyAlignment="1" applyProtection="1">
      <alignment horizontal="center" vertical="center"/>
      <protection locked="0"/>
    </xf>
    <xf numFmtId="0" fontId="15" fillId="0" borderId="0" xfId="0" applyFont="1" applyAlignment="1">
      <alignment horizontal="center" vertical="center" wrapText="1"/>
    </xf>
    <xf numFmtId="49" fontId="17" fillId="0" borderId="0" xfId="0" applyNumberFormat="1" applyFont="1" applyAlignment="1">
      <alignment horizontal="center" vertical="center"/>
    </xf>
    <xf numFmtId="0" fontId="3" fillId="0" borderId="40" xfId="0" applyFont="1" applyBorder="1" applyAlignment="1">
      <alignment horizontal="center"/>
    </xf>
    <xf numFmtId="0" fontId="3" fillId="2" borderId="41" xfId="0" applyFont="1" applyFill="1" applyBorder="1" applyAlignment="1">
      <alignment horizontal="center"/>
    </xf>
    <xf numFmtId="0" fontId="3" fillId="4" borderId="40" xfId="0" applyFont="1" applyFill="1" applyBorder="1" applyAlignment="1">
      <alignment horizontal="center"/>
    </xf>
    <xf numFmtId="0" fontId="3" fillId="4" borderId="14" xfId="0" applyFont="1" applyFill="1" applyBorder="1" applyAlignment="1">
      <alignment horizontal="center"/>
    </xf>
    <xf numFmtId="1" fontId="3" fillId="0" borderId="32" xfId="0" applyNumberFormat="1" applyFont="1" applyBorder="1" applyAlignment="1">
      <alignment horizontal="center"/>
    </xf>
    <xf numFmtId="1" fontId="3" fillId="2" borderId="1" xfId="0" applyNumberFormat="1" applyFont="1" applyFill="1" applyBorder="1" applyAlignment="1">
      <alignment horizontal="center" vertical="center" wrapText="1"/>
    </xf>
    <xf numFmtId="0" fontId="19" fillId="0" borderId="0" xfId="0" applyFont="1"/>
    <xf numFmtId="0" fontId="0" fillId="0" borderId="13" xfId="0" applyBorder="1" applyAlignment="1">
      <alignment horizontal="center" textRotation="90"/>
    </xf>
    <xf numFmtId="0" fontId="0" fillId="0" borderId="11"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1" xfId="0"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0" fillId="0" borderId="12" xfId="0" applyBorder="1" applyAlignment="1">
      <alignment horizontal="center" textRotation="90"/>
    </xf>
    <xf numFmtId="0" fontId="0" fillId="0" borderId="20" xfId="0" applyBorder="1" applyAlignment="1">
      <alignment horizontal="center" textRotation="90"/>
    </xf>
    <xf numFmtId="0" fontId="0" fillId="0" borderId="40" xfId="0" applyBorder="1" applyAlignment="1">
      <alignment horizontal="center" vertical="center"/>
    </xf>
    <xf numFmtId="0" fontId="0" fillId="0" borderId="14" xfId="0" applyBorder="1" applyAlignment="1">
      <alignment horizontal="center" textRotation="90"/>
    </xf>
    <xf numFmtId="0" fontId="0" fillId="0" borderId="35" xfId="0" applyBorder="1" applyAlignment="1">
      <alignment horizontal="center" vertical="center"/>
    </xf>
    <xf numFmtId="0" fontId="0" fillId="0" borderId="0" xfId="0" applyAlignment="1"/>
    <xf numFmtId="1" fontId="0" fillId="0" borderId="21" xfId="0" applyNumberFormat="1" applyBorder="1" applyAlignment="1">
      <alignment horizontal="center" vertical="center"/>
    </xf>
    <xf numFmtId="1" fontId="0" fillId="0" borderId="31" xfId="0" applyNumberFormat="1" applyBorder="1" applyAlignment="1">
      <alignment horizontal="center" vertical="center"/>
    </xf>
    <xf numFmtId="1" fontId="0" fillId="0" borderId="32" xfId="0" applyNumberFormat="1" applyBorder="1" applyAlignment="1">
      <alignment horizontal="center" vertical="center"/>
    </xf>
    <xf numFmtId="1" fontId="3" fillId="14" borderId="28" xfId="0" applyNumberFormat="1" applyFont="1" applyFill="1" applyBorder="1" applyAlignment="1" applyProtection="1">
      <alignment horizontal="center" vertical="center"/>
      <protection locked="0"/>
    </xf>
    <xf numFmtId="1" fontId="3" fillId="14" borderId="13" xfId="0" applyNumberFormat="1" applyFont="1" applyFill="1" applyBorder="1" applyAlignment="1" applyProtection="1">
      <alignment horizontal="center" vertical="center"/>
      <protection locked="0"/>
    </xf>
    <xf numFmtId="1" fontId="3" fillId="15" borderId="28" xfId="0" applyNumberFormat="1" applyFont="1" applyFill="1" applyBorder="1" applyAlignment="1" applyProtection="1">
      <alignment horizontal="center" vertical="center"/>
      <protection locked="0"/>
    </xf>
    <xf numFmtId="1" fontId="3" fillId="15" borderId="13" xfId="0" applyNumberFormat="1" applyFont="1" applyFill="1" applyBorder="1" applyAlignment="1" applyProtection="1">
      <alignment horizontal="center" vertical="center"/>
      <protection locked="0"/>
    </xf>
    <xf numFmtId="1" fontId="3" fillId="16" borderId="13" xfId="0" applyNumberFormat="1" applyFont="1" applyFill="1" applyBorder="1" applyAlignment="1" applyProtection="1">
      <alignment horizontal="center" vertical="center"/>
      <protection locked="0"/>
    </xf>
    <xf numFmtId="1" fontId="3" fillId="16" borderId="28" xfId="0" applyNumberFormat="1" applyFont="1" applyFill="1" applyBorder="1" applyAlignment="1" applyProtection="1">
      <alignment horizontal="center" vertical="center"/>
      <protection locked="0"/>
    </xf>
    <xf numFmtId="1" fontId="3" fillId="0" borderId="26" xfId="0" applyNumberFormat="1" applyFont="1" applyBorder="1" applyAlignment="1" applyProtection="1">
      <alignment horizontal="center" vertical="center"/>
      <protection locked="0"/>
    </xf>
    <xf numFmtId="1" fontId="3" fillId="0" borderId="15" xfId="0" applyNumberFormat="1" applyFont="1" applyBorder="1" applyAlignment="1" applyProtection="1">
      <alignment horizontal="center" vertical="center"/>
      <protection locked="0"/>
    </xf>
    <xf numFmtId="1" fontId="3" fillId="14" borderId="15" xfId="0" applyNumberFormat="1" applyFont="1" applyFill="1" applyBorder="1" applyAlignment="1" applyProtection="1">
      <alignment horizontal="center" vertical="center"/>
      <protection locked="0"/>
    </xf>
    <xf numFmtId="1" fontId="3" fillId="15" borderId="15" xfId="0" applyNumberFormat="1" applyFont="1" applyFill="1" applyBorder="1" applyAlignment="1" applyProtection="1">
      <alignment horizontal="center" vertical="center"/>
      <protection locked="0"/>
    </xf>
    <xf numFmtId="1" fontId="3" fillId="16" borderId="15" xfId="0" applyNumberFormat="1" applyFont="1" applyFill="1" applyBorder="1" applyAlignment="1" applyProtection="1">
      <alignment horizontal="center" vertical="center"/>
      <protection locked="0"/>
    </xf>
    <xf numFmtId="1" fontId="3" fillId="17" borderId="17" xfId="0" applyNumberFormat="1" applyFont="1" applyFill="1" applyBorder="1" applyAlignment="1" applyProtection="1">
      <alignment horizontal="center" vertical="center"/>
      <protection locked="0"/>
    </xf>
    <xf numFmtId="1" fontId="3" fillId="17" borderId="20" xfId="0" applyNumberFormat="1" applyFont="1" applyFill="1" applyBorder="1" applyAlignment="1" applyProtection="1">
      <alignment horizontal="center" vertical="center"/>
      <protection locked="0"/>
    </xf>
    <xf numFmtId="1" fontId="3" fillId="17" borderId="27" xfId="0" applyNumberFormat="1" applyFont="1" applyFill="1" applyBorder="1" applyAlignment="1" applyProtection="1">
      <alignment horizontal="center" vertical="center"/>
      <protection locked="0"/>
    </xf>
    <xf numFmtId="0" fontId="5" fillId="18" borderId="42" xfId="0" applyFont="1" applyFill="1" applyBorder="1" applyAlignment="1" applyProtection="1">
      <alignment horizontal="center" textRotation="90"/>
      <protection locked="0"/>
    </xf>
    <xf numFmtId="0" fontId="5" fillId="10" borderId="43" xfId="0" applyFont="1" applyFill="1" applyBorder="1" applyAlignment="1">
      <alignment horizontal="center" textRotation="90"/>
    </xf>
    <xf numFmtId="0" fontId="5" fillId="11" borderId="42" xfId="0" applyFont="1" applyFill="1" applyBorder="1" applyAlignment="1">
      <alignment horizontal="center" textRotation="90"/>
    </xf>
    <xf numFmtId="0" fontId="5" fillId="11" borderId="44" xfId="0" applyFont="1" applyFill="1" applyBorder="1" applyAlignment="1">
      <alignment horizontal="center" textRotation="90"/>
    </xf>
    <xf numFmtId="0" fontId="5" fillId="3" borderId="42" xfId="0" applyFont="1" applyFill="1" applyBorder="1" applyAlignment="1">
      <alignment horizontal="center" textRotation="90"/>
    </xf>
    <xf numFmtId="0" fontId="5" fillId="3" borderId="45" xfId="0" applyFont="1" applyFill="1" applyBorder="1" applyAlignment="1">
      <alignment horizontal="center" textRotation="90"/>
    </xf>
    <xf numFmtId="0" fontId="5" fillId="12" borderId="46" xfId="0" applyFont="1" applyFill="1" applyBorder="1" applyAlignment="1">
      <alignment horizontal="center" textRotation="90"/>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22" fillId="5" borderId="48" xfId="0" applyFont="1" applyFill="1" applyBorder="1"/>
    <xf numFmtId="0" fontId="22" fillId="17" borderId="49" xfId="0" applyFont="1" applyFill="1" applyBorder="1" applyAlignment="1"/>
    <xf numFmtId="0" fontId="22" fillId="7" borderId="50" xfId="0" applyFont="1" applyFill="1" applyBorder="1" applyAlignment="1">
      <alignment horizontal="center"/>
    </xf>
    <xf numFmtId="0" fontId="5" fillId="19" borderId="45" xfId="0" applyFont="1" applyFill="1" applyBorder="1" applyAlignment="1" applyProtection="1">
      <alignment horizontal="center" textRotation="90"/>
      <protection locked="0"/>
    </xf>
    <xf numFmtId="0" fontId="20" fillId="20" borderId="14" xfId="0" applyFont="1" applyFill="1" applyBorder="1" applyAlignment="1"/>
    <xf numFmtId="0" fontId="20" fillId="20" borderId="38" xfId="0" applyFont="1" applyFill="1" applyBorder="1" applyAlignment="1"/>
    <xf numFmtId="0" fontId="26" fillId="0" borderId="0" xfId="0" applyFont="1"/>
    <xf numFmtId="0" fontId="21" fillId="0" borderId="0" xfId="0" applyFont="1"/>
    <xf numFmtId="0" fontId="20" fillId="21" borderId="14" xfId="0" applyFont="1" applyFill="1" applyBorder="1" applyAlignment="1"/>
    <xf numFmtId="0" fontId="20" fillId="21" borderId="38" xfId="0" applyFont="1" applyFill="1" applyBorder="1" applyAlignment="1"/>
    <xf numFmtId="0" fontId="27" fillId="22" borderId="13" xfId="0" applyFont="1" applyFill="1" applyBorder="1" applyAlignment="1">
      <alignment horizontal="center" vertical="center"/>
    </xf>
    <xf numFmtId="0" fontId="27" fillId="21" borderId="13" xfId="0" applyFont="1" applyFill="1" applyBorder="1" applyAlignment="1">
      <alignment horizontal="center" vertical="center"/>
    </xf>
    <xf numFmtId="0" fontId="27" fillId="20" borderId="13" xfId="0" applyFont="1" applyFill="1" applyBorder="1" applyAlignment="1">
      <alignment horizontal="center" vertical="center"/>
    </xf>
    <xf numFmtId="0" fontId="20" fillId="23" borderId="7" xfId="0" applyFont="1" applyFill="1" applyBorder="1" applyAlignment="1">
      <alignment horizontal="center" vertical="center"/>
    </xf>
    <xf numFmtId="0" fontId="20" fillId="23" borderId="8" xfId="0" applyFont="1" applyFill="1" applyBorder="1" applyAlignment="1">
      <alignment horizontal="center" vertical="center"/>
    </xf>
    <xf numFmtId="1" fontId="3" fillId="4" borderId="16" xfId="0" applyNumberFormat="1" applyFont="1" applyFill="1" applyBorder="1" applyAlignment="1">
      <alignment horizontal="center" vertical="center"/>
    </xf>
    <xf numFmtId="1" fontId="3" fillId="4" borderId="17" xfId="0" applyNumberFormat="1" applyFont="1" applyFill="1" applyBorder="1" applyAlignment="1">
      <alignment horizontal="center" vertical="center"/>
    </xf>
    <xf numFmtId="0" fontId="5" fillId="3" borderId="47" xfId="0" applyFont="1" applyFill="1" applyBorder="1" applyAlignment="1">
      <alignment horizontal="center" textRotation="90"/>
    </xf>
    <xf numFmtId="0" fontId="10" fillId="3" borderId="52" xfId="0" applyFont="1" applyFill="1" applyBorder="1" applyAlignment="1">
      <alignment horizontal="center" textRotation="90"/>
    </xf>
    <xf numFmtId="2" fontId="7" fillId="2" borderId="52" xfId="0" applyNumberFormat="1" applyFont="1" applyFill="1" applyBorder="1" applyAlignment="1">
      <alignment horizontal="center"/>
    </xf>
    <xf numFmtId="1" fontId="3" fillId="24" borderId="11" xfId="0" applyNumberFormat="1" applyFont="1" applyFill="1" applyBorder="1" applyAlignment="1">
      <alignment horizontal="center" vertical="center"/>
    </xf>
    <xf numFmtId="1" fontId="3" fillId="24" borderId="19" xfId="0" applyNumberFormat="1" applyFont="1" applyFill="1" applyBorder="1" applyAlignment="1">
      <alignment horizontal="center" vertical="center"/>
    </xf>
    <xf numFmtId="1" fontId="3" fillId="24" borderId="12" xfId="0" applyNumberFormat="1" applyFont="1" applyFill="1" applyBorder="1" applyAlignment="1">
      <alignment horizontal="center" vertical="center"/>
    </xf>
    <xf numFmtId="1" fontId="3" fillId="24" borderId="20" xfId="0" applyNumberFormat="1" applyFont="1" applyFill="1" applyBorder="1" applyAlignment="1">
      <alignment horizontal="center" vertical="center"/>
    </xf>
    <xf numFmtId="49" fontId="3" fillId="20" borderId="53" xfId="0" applyNumberFormat="1" applyFont="1" applyFill="1" applyBorder="1" applyAlignment="1" applyProtection="1">
      <alignment horizontal="center" vertical="center"/>
      <protection locked="0"/>
    </xf>
    <xf numFmtId="0" fontId="3" fillId="4" borderId="11" xfId="0" applyNumberFormat="1" applyFont="1" applyFill="1" applyBorder="1" applyAlignment="1">
      <alignment horizontal="center" vertical="center"/>
    </xf>
    <xf numFmtId="0" fontId="3" fillId="4" borderId="19" xfId="0" applyNumberFormat="1" applyFont="1" applyFill="1" applyBorder="1" applyAlignment="1">
      <alignment horizontal="center" vertical="center"/>
    </xf>
    <xf numFmtId="0" fontId="3" fillId="4" borderId="12" xfId="0" applyNumberFormat="1" applyFont="1" applyFill="1" applyBorder="1" applyAlignment="1">
      <alignment horizontal="center" vertical="center"/>
    </xf>
    <xf numFmtId="0" fontId="3" fillId="4" borderId="20" xfId="0" applyNumberFormat="1" applyFont="1" applyFill="1" applyBorder="1" applyAlignment="1">
      <alignment horizontal="center" vertical="center"/>
    </xf>
    <xf numFmtId="0" fontId="5" fillId="25" borderId="7" xfId="0" applyFont="1" applyFill="1" applyBorder="1" applyAlignment="1">
      <alignment horizontal="center" textRotation="90"/>
    </xf>
    <xf numFmtId="0" fontId="20" fillId="23" borderId="6" xfId="0" applyFont="1" applyFill="1" applyBorder="1" applyAlignment="1">
      <alignment horizontal="center" textRotation="90"/>
    </xf>
    <xf numFmtId="0" fontId="20" fillId="23" borderId="8" xfId="0" applyFont="1" applyFill="1" applyBorder="1" applyAlignment="1">
      <alignment horizontal="center" textRotation="90"/>
    </xf>
    <xf numFmtId="1" fontId="3" fillId="24" borderId="21" xfId="0" applyNumberFormat="1" applyFont="1" applyFill="1" applyBorder="1" applyAlignment="1">
      <alignment horizontal="center" vertical="center"/>
    </xf>
    <xf numFmtId="1" fontId="3" fillId="24" borderId="32" xfId="0" applyNumberFormat="1" applyFont="1" applyFill="1" applyBorder="1" applyAlignment="1">
      <alignment horizontal="center" vertical="center"/>
    </xf>
    <xf numFmtId="0" fontId="3" fillId="24" borderId="11" xfId="0" applyNumberFormat="1" applyFont="1" applyFill="1" applyBorder="1" applyAlignment="1">
      <alignment horizontal="center" vertical="center"/>
    </xf>
    <xf numFmtId="0" fontId="3" fillId="24" borderId="19" xfId="0" applyNumberFormat="1" applyFont="1" applyFill="1" applyBorder="1" applyAlignment="1">
      <alignment horizontal="center" vertical="center"/>
    </xf>
    <xf numFmtId="0" fontId="3" fillId="24" borderId="12" xfId="0" applyNumberFormat="1" applyFont="1" applyFill="1" applyBorder="1" applyAlignment="1">
      <alignment horizontal="center" vertical="center"/>
    </xf>
    <xf numFmtId="0" fontId="3" fillId="24" borderId="20" xfId="0" applyNumberFormat="1" applyFont="1" applyFill="1" applyBorder="1" applyAlignment="1">
      <alignment horizontal="center" vertical="center"/>
    </xf>
    <xf numFmtId="0" fontId="3" fillId="2" borderId="51" xfId="0" applyFont="1" applyFill="1" applyBorder="1" applyAlignment="1">
      <alignment horizontal="center"/>
    </xf>
    <xf numFmtId="1" fontId="7" fillId="16" borderId="47" xfId="0" applyNumberFormat="1" applyFont="1" applyFill="1" applyBorder="1" applyAlignment="1">
      <alignment horizontal="center"/>
    </xf>
    <xf numFmtId="0" fontId="5" fillId="24" borderId="29" xfId="0" applyNumberFormat="1" applyFont="1" applyFill="1" applyBorder="1" applyAlignment="1">
      <alignment horizontal="center" textRotation="90"/>
    </xf>
    <xf numFmtId="0" fontId="5" fillId="26" borderId="7" xfId="0" applyFont="1" applyFill="1" applyBorder="1" applyAlignment="1">
      <alignment horizontal="center" textRotation="90"/>
    </xf>
    <xf numFmtId="0" fontId="5" fillId="26" borderId="9" xfId="0" applyFont="1" applyFill="1" applyBorder="1" applyAlignment="1">
      <alignment horizontal="center" textRotation="90"/>
    </xf>
    <xf numFmtId="1" fontId="3" fillId="16" borderId="2" xfId="0" applyNumberFormat="1" applyFont="1" applyFill="1" applyBorder="1" applyAlignment="1">
      <alignment horizontal="center" vertical="center"/>
    </xf>
    <xf numFmtId="1" fontId="7" fillId="24" borderId="47" xfId="0" applyNumberFormat="1" applyFont="1" applyFill="1" applyBorder="1" applyAlignment="1">
      <alignment horizontal="center"/>
    </xf>
    <xf numFmtId="0" fontId="3" fillId="4" borderId="26" xfId="0" applyNumberFormat="1" applyFont="1" applyFill="1" applyBorder="1" applyAlignment="1">
      <alignment horizontal="center" vertical="center"/>
    </xf>
    <xf numFmtId="0" fontId="3" fillId="4" borderId="27" xfId="0" applyNumberFormat="1" applyFont="1" applyFill="1" applyBorder="1" applyAlignment="1">
      <alignment horizontal="center" vertical="center"/>
    </xf>
    <xf numFmtId="0" fontId="3" fillId="24" borderId="26" xfId="0" applyNumberFormat="1" applyFont="1" applyFill="1" applyBorder="1" applyAlignment="1">
      <alignment horizontal="center" vertical="center"/>
    </xf>
    <xf numFmtId="0" fontId="3" fillId="24" borderId="27" xfId="0" applyNumberFormat="1" applyFont="1" applyFill="1" applyBorder="1" applyAlignment="1">
      <alignment horizontal="center" vertical="center"/>
    </xf>
    <xf numFmtId="1" fontId="7" fillId="16" borderId="49" xfId="0" applyNumberFormat="1" applyFont="1" applyFill="1" applyBorder="1" applyAlignment="1">
      <alignment horizontal="center"/>
    </xf>
    <xf numFmtId="1" fontId="7" fillId="24" borderId="49" xfId="0" applyNumberFormat="1" applyFont="1" applyFill="1" applyBorder="1" applyAlignment="1">
      <alignment horizontal="center"/>
    </xf>
    <xf numFmtId="2" fontId="7" fillId="2" borderId="5" xfId="0" applyNumberFormat="1" applyFont="1" applyFill="1" applyBorder="1" applyAlignment="1">
      <alignment horizontal="center"/>
    </xf>
    <xf numFmtId="0" fontId="5" fillId="27" borderId="42" xfId="0" applyFont="1" applyFill="1" applyBorder="1" applyAlignment="1" applyProtection="1">
      <alignment horizontal="center" textRotation="90"/>
    </xf>
    <xf numFmtId="0" fontId="5" fillId="27" borderId="44" xfId="0" applyFont="1" applyFill="1" applyBorder="1" applyAlignment="1" applyProtection="1">
      <alignment horizontal="center" textRotation="90"/>
    </xf>
    <xf numFmtId="49" fontId="3" fillId="28" borderId="12" xfId="0" applyNumberFormat="1" applyFont="1" applyFill="1" applyBorder="1" applyAlignment="1" applyProtection="1">
      <alignment horizontal="center" vertical="center"/>
      <protection locked="0"/>
    </xf>
    <xf numFmtId="49" fontId="3" fillId="28" borderId="20" xfId="0" applyNumberFormat="1" applyFont="1" applyFill="1" applyBorder="1" applyAlignment="1" applyProtection="1">
      <alignment horizontal="center" vertical="center"/>
      <protection locked="0"/>
    </xf>
    <xf numFmtId="0" fontId="5" fillId="16" borderId="5" xfId="0" applyNumberFormat="1" applyFont="1" applyFill="1" applyBorder="1" applyAlignment="1">
      <alignment horizontal="left" textRotation="90"/>
    </xf>
    <xf numFmtId="1" fontId="3" fillId="16" borderId="22" xfId="0" applyNumberFormat="1" applyFont="1" applyFill="1" applyBorder="1" applyAlignment="1">
      <alignment horizontal="center" vertical="center"/>
    </xf>
    <xf numFmtId="1" fontId="3" fillId="16" borderId="54" xfId="0" applyNumberFormat="1" applyFont="1" applyFill="1" applyBorder="1" applyAlignment="1">
      <alignment horizontal="center" vertical="center"/>
    </xf>
    <xf numFmtId="2" fontId="7" fillId="16" borderId="5" xfId="0" applyNumberFormat="1" applyFont="1" applyFill="1" applyBorder="1" applyAlignment="1">
      <alignment horizontal="center"/>
    </xf>
    <xf numFmtId="2" fontId="7" fillId="2" borderId="39" xfId="0" applyNumberFormat="1" applyFont="1" applyFill="1" applyBorder="1" applyAlignment="1">
      <alignment horizontal="center"/>
    </xf>
    <xf numFmtId="0" fontId="3" fillId="16" borderId="38" xfId="0" applyFont="1" applyFill="1" applyBorder="1" applyAlignment="1">
      <alignment horizontal="center" vertical="center"/>
    </xf>
    <xf numFmtId="1" fontId="3" fillId="16" borderId="55" xfId="0" applyNumberFormat="1" applyFont="1" applyFill="1" applyBorder="1" applyAlignment="1">
      <alignment horizontal="center" vertical="center"/>
    </xf>
    <xf numFmtId="1" fontId="3" fillId="2" borderId="54" xfId="0" applyNumberFormat="1" applyFont="1" applyFill="1" applyBorder="1" applyAlignment="1">
      <alignment horizontal="center" vertical="center" wrapText="1"/>
    </xf>
    <xf numFmtId="0" fontId="3" fillId="16" borderId="3" xfId="0" applyFont="1" applyFill="1" applyBorder="1" applyAlignment="1">
      <alignment horizontal="center" vertical="center"/>
    </xf>
    <xf numFmtId="0" fontId="7" fillId="2" borderId="10" xfId="0" applyFont="1" applyFill="1" applyBorder="1" applyAlignment="1">
      <alignment horizontal="center"/>
    </xf>
    <xf numFmtId="2" fontId="7" fillId="16" borderId="50" xfId="0" applyNumberFormat="1" applyFont="1" applyFill="1" applyBorder="1" applyAlignment="1">
      <alignment horizontal="center"/>
    </xf>
    <xf numFmtId="2" fontId="7" fillId="24" borderId="52" xfId="0" applyNumberFormat="1" applyFont="1" applyFill="1" applyBorder="1" applyAlignment="1">
      <alignment horizontal="center"/>
    </xf>
    <xf numFmtId="1" fontId="3" fillId="24" borderId="4" xfId="0" applyNumberFormat="1" applyFont="1" applyFill="1" applyBorder="1" applyAlignment="1">
      <alignment horizontal="center" vertical="center"/>
    </xf>
    <xf numFmtId="1" fontId="3" fillId="24" borderId="34" xfId="0" applyNumberFormat="1" applyFont="1" applyFill="1" applyBorder="1" applyAlignment="1">
      <alignment horizontal="center" vertical="center"/>
    </xf>
    <xf numFmtId="1" fontId="3" fillId="24" borderId="56" xfId="0" applyNumberFormat="1" applyFont="1" applyFill="1" applyBorder="1" applyAlignment="1">
      <alignment horizontal="center" vertical="center"/>
    </xf>
    <xf numFmtId="0" fontId="3" fillId="16" borderId="13" xfId="0" applyFont="1" applyFill="1" applyBorder="1" applyAlignment="1">
      <alignment horizontal="center" vertical="center"/>
    </xf>
    <xf numFmtId="1" fontId="3" fillId="16" borderId="13" xfId="0" applyNumberFormat="1" applyFont="1" applyFill="1" applyBorder="1" applyAlignment="1">
      <alignment horizontal="center" vertical="center"/>
    </xf>
    <xf numFmtId="1" fontId="3" fillId="16" borderId="20" xfId="0" applyNumberFormat="1" applyFont="1" applyFill="1" applyBorder="1" applyAlignment="1">
      <alignment horizontal="center" vertical="center"/>
    </xf>
    <xf numFmtId="0" fontId="3" fillId="24" borderId="12" xfId="0" applyFont="1" applyFill="1" applyBorder="1" applyAlignment="1">
      <alignment horizontal="center" vertical="center"/>
    </xf>
    <xf numFmtId="1" fontId="3" fillId="16" borderId="18" xfId="0" applyNumberFormat="1" applyFont="1" applyFill="1" applyBorder="1" applyAlignment="1">
      <alignment horizontal="center" vertical="center"/>
    </xf>
    <xf numFmtId="1" fontId="3" fillId="16" borderId="19" xfId="0" applyNumberFormat="1" applyFont="1" applyFill="1" applyBorder="1" applyAlignment="1">
      <alignment horizontal="center" vertical="center"/>
    </xf>
    <xf numFmtId="0" fontId="3" fillId="24" borderId="21" xfId="0" applyFont="1" applyFill="1" applyBorder="1" applyAlignment="1">
      <alignment horizontal="center" vertical="center"/>
    </xf>
    <xf numFmtId="0" fontId="3" fillId="16" borderId="13" xfId="0" applyFont="1" applyFill="1" applyBorder="1" applyAlignment="1">
      <alignment vertical="center"/>
    </xf>
    <xf numFmtId="0" fontId="21" fillId="16" borderId="13" xfId="0" applyFont="1" applyFill="1" applyBorder="1" applyAlignment="1">
      <alignment horizontal="center" vertical="center"/>
    </xf>
    <xf numFmtId="0" fontId="23" fillId="16" borderId="13" xfId="0" applyFont="1" applyFill="1" applyBorder="1" applyAlignment="1">
      <alignment horizontal="center" vertical="center"/>
    </xf>
    <xf numFmtId="0" fontId="21" fillId="16" borderId="13" xfId="0" applyFont="1" applyFill="1" applyBorder="1" applyAlignment="1">
      <alignment horizontal="left" vertical="center"/>
    </xf>
    <xf numFmtId="0" fontId="23" fillId="16" borderId="13" xfId="0" applyFont="1" applyFill="1" applyBorder="1" applyAlignment="1">
      <alignment horizontal="left" vertical="center"/>
    </xf>
    <xf numFmtId="0" fontId="21" fillId="16" borderId="31" xfId="0" applyFont="1" applyFill="1" applyBorder="1" applyAlignment="1">
      <alignment horizontal="left" vertical="center"/>
    </xf>
    <xf numFmtId="0" fontId="21" fillId="16" borderId="31" xfId="0" applyFont="1" applyFill="1" applyBorder="1" applyAlignment="1">
      <alignment horizontal="center" vertical="center"/>
    </xf>
    <xf numFmtId="0" fontId="23" fillId="16" borderId="31" xfId="0" applyFont="1" applyFill="1" applyBorder="1" applyAlignment="1">
      <alignment horizontal="left" vertical="center"/>
    </xf>
    <xf numFmtId="0" fontId="23" fillId="16" borderId="31" xfId="0" applyFont="1" applyFill="1" applyBorder="1" applyAlignment="1">
      <alignment horizontal="center" vertical="center"/>
    </xf>
    <xf numFmtId="0" fontId="3" fillId="4" borderId="30" xfId="0" applyFont="1" applyFill="1" applyBorder="1" applyAlignment="1">
      <alignment horizontal="center"/>
    </xf>
    <xf numFmtId="0" fontId="3" fillId="4" borderId="35" xfId="0" applyFont="1" applyFill="1" applyBorder="1" applyAlignment="1">
      <alignment horizontal="center"/>
    </xf>
    <xf numFmtId="1" fontId="3" fillId="16" borderId="45" xfId="0" applyNumberFormat="1" applyFont="1" applyFill="1" applyBorder="1" applyAlignment="1">
      <alignment horizontal="center" vertical="center"/>
    </xf>
    <xf numFmtId="0" fontId="3" fillId="16" borderId="57" xfId="0" applyFont="1" applyFill="1" applyBorder="1" applyAlignment="1">
      <alignment horizontal="center"/>
    </xf>
    <xf numFmtId="1" fontId="3" fillId="24" borderId="18" xfId="0" applyNumberFormat="1" applyFont="1" applyFill="1" applyBorder="1" applyAlignment="1">
      <alignment horizontal="center" vertical="center"/>
    </xf>
    <xf numFmtId="1" fontId="3" fillId="24" borderId="13" xfId="0" applyNumberFormat="1" applyFont="1" applyFill="1" applyBorder="1" applyAlignment="1">
      <alignment horizontal="center" vertical="center"/>
    </xf>
    <xf numFmtId="0" fontId="3" fillId="24" borderId="11" xfId="0" applyFont="1" applyFill="1" applyBorder="1" applyAlignment="1">
      <alignment horizontal="center" vertical="center"/>
    </xf>
    <xf numFmtId="0" fontId="3" fillId="24" borderId="16" xfId="0" applyFont="1" applyFill="1" applyBorder="1" applyAlignment="1">
      <alignment horizontal="center" vertical="center"/>
    </xf>
    <xf numFmtId="0" fontId="5" fillId="29" borderId="52" xfId="0" applyFont="1" applyFill="1" applyBorder="1" applyAlignment="1">
      <alignment horizontal="center" textRotation="90"/>
    </xf>
    <xf numFmtId="1" fontId="3" fillId="16" borderId="3" xfId="0" applyNumberFormat="1" applyFont="1" applyFill="1" applyBorder="1" applyAlignment="1">
      <alignment horizontal="center" vertical="center"/>
    </xf>
    <xf numFmtId="0" fontId="9" fillId="0" borderId="0" xfId="0" applyFont="1" applyAlignment="1">
      <alignment horizontal="right"/>
    </xf>
    <xf numFmtId="1" fontId="3" fillId="16" borderId="11" xfId="0" applyNumberFormat="1" applyFont="1" applyFill="1" applyBorder="1" applyAlignment="1">
      <alignment horizontal="center" vertical="center"/>
    </xf>
    <xf numFmtId="1" fontId="3" fillId="16" borderId="12" xfId="0" applyNumberFormat="1" applyFont="1" applyFill="1" applyBorder="1" applyAlignment="1">
      <alignment horizontal="center" vertical="center"/>
    </xf>
    <xf numFmtId="1" fontId="3" fillId="16" borderId="26" xfId="0" applyNumberFormat="1" applyFont="1" applyFill="1" applyBorder="1" applyAlignment="1">
      <alignment horizontal="center" vertical="center"/>
    </xf>
    <xf numFmtId="0" fontId="5" fillId="29" borderId="47" xfId="0" applyFont="1" applyFill="1" applyBorder="1" applyAlignment="1">
      <alignment horizontal="center" vertical="center"/>
    </xf>
    <xf numFmtId="0" fontId="5" fillId="29" borderId="51" xfId="0" applyFont="1" applyFill="1" applyBorder="1" applyAlignment="1">
      <alignment horizontal="center" vertical="center"/>
    </xf>
    <xf numFmtId="0" fontId="20" fillId="23" borderId="48" xfId="0" applyFont="1" applyFill="1" applyBorder="1" applyAlignment="1">
      <alignment horizontal="center"/>
    </xf>
    <xf numFmtId="0" fontId="20" fillId="23" borderId="49" xfId="0" applyFont="1" applyFill="1" applyBorder="1" applyAlignment="1">
      <alignment horizontal="center"/>
    </xf>
    <xf numFmtId="0" fontId="5" fillId="25" borderId="49" xfId="0" applyFont="1" applyFill="1" applyBorder="1" applyAlignment="1">
      <alignment horizontal="center" textRotation="90"/>
    </xf>
    <xf numFmtId="0" fontId="20" fillId="30" borderId="47" xfId="0" applyFont="1" applyFill="1" applyBorder="1" applyAlignment="1">
      <alignment horizontal="center" textRotation="90"/>
    </xf>
    <xf numFmtId="0" fontId="20" fillId="30" borderId="49" xfId="0" applyFont="1" applyFill="1" applyBorder="1" applyAlignment="1">
      <alignment horizontal="center" textRotation="90"/>
    </xf>
    <xf numFmtId="0" fontId="3" fillId="16" borderId="22" xfId="0" applyFont="1" applyFill="1" applyBorder="1" applyAlignment="1">
      <alignment horizontal="center"/>
    </xf>
    <xf numFmtId="0" fontId="3" fillId="16" borderId="20" xfId="0" applyFont="1" applyFill="1" applyBorder="1" applyAlignment="1">
      <alignment horizontal="center"/>
    </xf>
    <xf numFmtId="1" fontId="3" fillId="16" borderId="32" xfId="0" applyNumberFormat="1" applyFont="1" applyFill="1" applyBorder="1" applyAlignment="1">
      <alignment horizontal="center"/>
    </xf>
    <xf numFmtId="2" fontId="3" fillId="2" borderId="4" xfId="0" applyNumberFormat="1" applyFont="1" applyFill="1" applyBorder="1" applyAlignment="1">
      <alignment horizontal="center" vertical="center"/>
    </xf>
    <xf numFmtId="0" fontId="5" fillId="25" borderId="58" xfId="0" applyFont="1" applyFill="1" applyBorder="1" applyAlignment="1">
      <alignment horizontal="center" textRotation="90"/>
    </xf>
    <xf numFmtId="0" fontId="5" fillId="16" borderId="47" xfId="0" applyNumberFormat="1" applyFont="1" applyFill="1" applyBorder="1" applyAlignment="1">
      <alignment horizontal="center" textRotation="90"/>
    </xf>
    <xf numFmtId="0" fontId="5" fillId="16" borderId="49" xfId="0" applyNumberFormat="1" applyFont="1" applyFill="1" applyBorder="1" applyAlignment="1">
      <alignment horizontal="center" textRotation="90"/>
    </xf>
    <xf numFmtId="1" fontId="3" fillId="24" borderId="26" xfId="0" applyNumberFormat="1" applyFont="1" applyFill="1" applyBorder="1" applyAlignment="1">
      <alignment horizontal="center" vertical="center"/>
    </xf>
    <xf numFmtId="1" fontId="3" fillId="24" borderId="27" xfId="0" applyNumberFormat="1" applyFont="1" applyFill="1" applyBorder="1" applyAlignment="1">
      <alignment horizontal="center" vertical="center"/>
    </xf>
    <xf numFmtId="1" fontId="3" fillId="16" borderId="27" xfId="0" applyNumberFormat="1" applyFont="1" applyFill="1" applyBorder="1" applyAlignment="1">
      <alignment horizontal="center" vertical="center"/>
    </xf>
    <xf numFmtId="0" fontId="3" fillId="2" borderId="52" xfId="0" applyFont="1" applyFill="1" applyBorder="1" applyAlignment="1"/>
    <xf numFmtId="1" fontId="3" fillId="2" borderId="4" xfId="0" applyNumberFormat="1" applyFont="1" applyFill="1" applyBorder="1" applyAlignment="1">
      <alignment horizontal="center" vertical="center" wrapText="1"/>
    </xf>
    <xf numFmtId="2" fontId="7" fillId="16" borderId="6" xfId="0" applyNumberFormat="1" applyFont="1" applyFill="1" applyBorder="1" applyAlignment="1">
      <alignment horizontal="center"/>
    </xf>
    <xf numFmtId="2" fontId="7" fillId="16" borderId="8" xfId="0" applyNumberFormat="1" applyFont="1" applyFill="1" applyBorder="1" applyAlignment="1">
      <alignment horizontal="center"/>
    </xf>
    <xf numFmtId="1" fontId="7" fillId="2" borderId="29" xfId="0" applyNumberFormat="1" applyFont="1" applyFill="1" applyBorder="1" applyAlignment="1">
      <alignment horizontal="center"/>
    </xf>
    <xf numFmtId="1" fontId="7" fillId="2" borderId="9" xfId="0" applyNumberFormat="1" applyFont="1" applyFill="1" applyBorder="1" applyAlignment="1">
      <alignment horizontal="center"/>
    </xf>
    <xf numFmtId="1" fontId="7" fillId="16" borderId="6" xfId="0" applyNumberFormat="1" applyFont="1" applyFill="1" applyBorder="1" applyAlignment="1">
      <alignment horizontal="center"/>
    </xf>
    <xf numFmtId="1" fontId="7" fillId="16" borderId="8" xfId="0" applyNumberFormat="1" applyFont="1" applyFill="1" applyBorder="1" applyAlignment="1">
      <alignment horizontal="center"/>
    </xf>
    <xf numFmtId="1" fontId="3" fillId="2" borderId="7" xfId="0" applyNumberFormat="1" applyFont="1" applyFill="1" applyBorder="1" applyAlignment="1">
      <alignment horizontal="center" vertical="center"/>
    </xf>
    <xf numFmtId="1" fontId="3" fillId="16" borderId="8" xfId="0" applyNumberFormat="1" applyFont="1" applyFill="1" applyBorder="1" applyAlignment="1">
      <alignment horizontal="center" vertical="center"/>
    </xf>
    <xf numFmtId="1" fontId="3" fillId="2" borderId="9" xfId="0" applyNumberFormat="1" applyFont="1" applyFill="1" applyBorder="1" applyAlignment="1">
      <alignment horizontal="center" vertical="center"/>
    </xf>
    <xf numFmtId="1" fontId="3" fillId="2" borderId="14" xfId="0" applyNumberFormat="1" applyFont="1" applyFill="1" applyBorder="1" applyAlignment="1">
      <alignment horizontal="center" vertical="center"/>
    </xf>
    <xf numFmtId="1" fontId="3" fillId="16" borderId="6" xfId="0" applyNumberFormat="1" applyFont="1" applyFill="1" applyBorder="1" applyAlignment="1">
      <alignment horizontal="center" vertical="center"/>
    </xf>
    <xf numFmtId="0" fontId="3" fillId="16" borderId="31" xfId="0" applyFont="1" applyFill="1" applyBorder="1" applyAlignment="1">
      <alignment vertical="center"/>
    </xf>
    <xf numFmtId="0" fontId="3" fillId="16" borderId="31" xfId="0" applyFont="1" applyFill="1" applyBorder="1" applyAlignment="1">
      <alignment horizontal="center" vertical="center"/>
    </xf>
    <xf numFmtId="0" fontId="3" fillId="4" borderId="59" xfId="0" applyFont="1" applyFill="1" applyBorder="1" applyAlignment="1">
      <alignment horizontal="center"/>
    </xf>
    <xf numFmtId="0" fontId="3" fillId="0" borderId="26" xfId="0" applyFont="1" applyBorder="1" applyAlignment="1">
      <alignment horizontal="center"/>
    </xf>
    <xf numFmtId="0" fontId="3" fillId="0" borderId="59" xfId="0" applyFont="1" applyBorder="1" applyAlignment="1">
      <alignment horizontal="center"/>
    </xf>
    <xf numFmtId="0" fontId="3" fillId="4" borderId="27" xfId="0" applyFont="1" applyFill="1" applyBorder="1" applyAlignment="1">
      <alignment horizontal="center"/>
    </xf>
    <xf numFmtId="0" fontId="3" fillId="23" borderId="47" xfId="0" applyFont="1" applyFill="1" applyBorder="1" applyAlignment="1">
      <alignment horizontal="left"/>
    </xf>
    <xf numFmtId="0" fontId="3" fillId="23" borderId="48" xfId="0" applyFont="1" applyFill="1" applyBorder="1" applyAlignment="1">
      <alignment horizontal="center"/>
    </xf>
    <xf numFmtId="0" fontId="3" fillId="23" borderId="51" xfId="0" applyFont="1" applyFill="1" applyBorder="1" applyAlignment="1">
      <alignment horizontal="center"/>
    </xf>
    <xf numFmtId="1" fontId="3" fillId="2" borderId="48" xfId="0" applyNumberFormat="1" applyFont="1" applyFill="1" applyBorder="1" applyAlignment="1">
      <alignment horizontal="center" vertical="center"/>
    </xf>
    <xf numFmtId="0" fontId="3" fillId="2" borderId="49" xfId="0" applyFont="1" applyFill="1" applyBorder="1" applyAlignment="1">
      <alignment horizontal="center"/>
    </xf>
    <xf numFmtId="0" fontId="28" fillId="0" borderId="3" xfId="0" applyFont="1" applyBorder="1"/>
    <xf numFmtId="0" fontId="28" fillId="0" borderId="0" xfId="0" applyFont="1"/>
    <xf numFmtId="1" fontId="28" fillId="0" borderId="0" xfId="0" applyNumberFormat="1" applyFont="1"/>
    <xf numFmtId="0" fontId="28" fillId="0" borderId="0" xfId="0" applyNumberFormat="1" applyFont="1"/>
    <xf numFmtId="0" fontId="28" fillId="0" borderId="41" xfId="0" applyFont="1" applyBorder="1"/>
    <xf numFmtId="1" fontId="28" fillId="0" borderId="3" xfId="0" applyNumberFormat="1" applyFont="1" applyBorder="1"/>
    <xf numFmtId="0" fontId="28" fillId="0" borderId="3" xfId="0" applyNumberFormat="1" applyFont="1" applyBorder="1"/>
    <xf numFmtId="0" fontId="28" fillId="0" borderId="30" xfId="0" applyFont="1" applyBorder="1"/>
    <xf numFmtId="0" fontId="28" fillId="0" borderId="0" xfId="0" applyFont="1" applyAlignment="1"/>
    <xf numFmtId="1" fontId="28" fillId="0" borderId="0" xfId="0" applyNumberFormat="1" applyFont="1" applyAlignment="1">
      <alignment horizontal="left"/>
    </xf>
    <xf numFmtId="0" fontId="28" fillId="0" borderId="0" xfId="0" applyFont="1" applyBorder="1"/>
    <xf numFmtId="1" fontId="28" fillId="0" borderId="0" xfId="0" applyNumberFormat="1" applyFont="1" applyBorder="1"/>
    <xf numFmtId="2" fontId="28" fillId="0" borderId="0" xfId="0" applyNumberFormat="1" applyFont="1" applyBorder="1"/>
    <xf numFmtId="2" fontId="28" fillId="0" borderId="0" xfId="0" applyNumberFormat="1" applyFont="1" applyBorder="1" applyAlignment="1">
      <alignment horizontal="center" vertical="center"/>
    </xf>
    <xf numFmtId="0" fontId="25" fillId="0" borderId="0" xfId="0" applyNumberFormat="1" applyFont="1" applyAlignment="1">
      <alignment horizontal="left" vertical="top" wrapText="1"/>
    </xf>
    <xf numFmtId="0" fontId="21" fillId="0" borderId="0" xfId="0" applyFont="1" applyBorder="1"/>
    <xf numFmtId="0" fontId="28" fillId="0" borderId="0" xfId="0" applyNumberFormat="1" applyFont="1" applyBorder="1"/>
    <xf numFmtId="1" fontId="0" fillId="31" borderId="59" xfId="0" applyNumberFormat="1" applyFill="1" applyBorder="1" applyAlignment="1" applyProtection="1">
      <alignment horizontal="center" vertical="center"/>
      <protection locked="0"/>
    </xf>
    <xf numFmtId="1" fontId="0" fillId="31" borderId="62" xfId="0" applyNumberFormat="1" applyFill="1" applyBorder="1" applyAlignment="1" applyProtection="1">
      <alignment horizontal="center" vertical="center"/>
      <protection locked="0"/>
    </xf>
    <xf numFmtId="1" fontId="0" fillId="31" borderId="63" xfId="0" applyNumberFormat="1" applyFill="1" applyBorder="1" applyAlignment="1" applyProtection="1">
      <alignment horizontal="center" vertical="center"/>
      <protection locked="0"/>
    </xf>
    <xf numFmtId="1" fontId="0" fillId="31" borderId="30" xfId="0" applyNumberFormat="1" applyFill="1" applyBorder="1" applyAlignment="1" applyProtection="1">
      <alignment horizontal="center" vertical="center"/>
      <protection locked="0"/>
    </xf>
    <xf numFmtId="1" fontId="0" fillId="31" borderId="3" xfId="0" applyNumberFormat="1" applyFill="1" applyBorder="1" applyAlignment="1" applyProtection="1">
      <alignment horizontal="center" vertical="center"/>
      <protection locked="0"/>
    </xf>
    <xf numFmtId="1" fontId="0" fillId="31" borderId="64" xfId="0" applyNumberFormat="1" applyFill="1" applyBorder="1" applyAlignment="1" applyProtection="1">
      <alignment horizontal="center" vertical="center"/>
      <protection locked="0"/>
    </xf>
    <xf numFmtId="0" fontId="6" fillId="0" borderId="0" xfId="0" applyFont="1" applyBorder="1" applyAlignment="1">
      <alignment horizontal="right"/>
    </xf>
    <xf numFmtId="0" fontId="20" fillId="32" borderId="14" xfId="0" applyFont="1" applyFill="1" applyBorder="1" applyAlignment="1">
      <alignment horizontal="left"/>
    </xf>
    <xf numFmtId="0" fontId="20" fillId="32" borderId="38" xfId="0" applyFont="1" applyFill="1" applyBorder="1" applyAlignment="1">
      <alignment horizontal="left"/>
    </xf>
    <xf numFmtId="0" fontId="20" fillId="32" borderId="60" xfId="0" applyFont="1" applyFill="1" applyBorder="1" applyAlignment="1">
      <alignment horizontal="left"/>
    </xf>
    <xf numFmtId="0" fontId="20" fillId="33" borderId="14" xfId="0" applyFont="1" applyFill="1" applyBorder="1" applyAlignment="1">
      <alignment horizontal="left"/>
    </xf>
    <xf numFmtId="0" fontId="20" fillId="33" borderId="38" xfId="0" applyFont="1" applyFill="1" applyBorder="1" applyAlignment="1">
      <alignment horizontal="left"/>
    </xf>
    <xf numFmtId="0" fontId="20" fillId="33" borderId="60" xfId="0" applyFont="1" applyFill="1" applyBorder="1" applyAlignment="1">
      <alignment horizontal="left"/>
    </xf>
    <xf numFmtId="0" fontId="20" fillId="14" borderId="13" xfId="0" applyFont="1" applyFill="1" applyBorder="1" applyAlignment="1">
      <alignment horizontal="left"/>
    </xf>
    <xf numFmtId="0" fontId="22" fillId="28" borderId="51" xfId="0" applyFont="1" applyFill="1" applyBorder="1" applyAlignment="1">
      <alignment horizontal="center"/>
    </xf>
    <xf numFmtId="0" fontId="22" fillId="28" borderId="58" xfId="0" applyFont="1" applyFill="1" applyBorder="1" applyAlignment="1">
      <alignment horizontal="center"/>
    </xf>
    <xf numFmtId="0" fontId="22" fillId="9" borderId="51" xfId="0" applyFont="1" applyFill="1" applyBorder="1" applyAlignment="1">
      <alignment horizontal="center"/>
    </xf>
    <xf numFmtId="0" fontId="22" fillId="9" borderId="61" xfId="0" applyFont="1" applyFill="1" applyBorder="1" applyAlignment="1">
      <alignment horizontal="center"/>
    </xf>
    <xf numFmtId="0" fontId="20" fillId="16" borderId="13" xfId="0" applyFont="1" applyFill="1" applyBorder="1" applyAlignment="1">
      <alignment horizontal="left"/>
    </xf>
    <xf numFmtId="0" fontId="20" fillId="17" borderId="14" xfId="0" applyFont="1" applyFill="1" applyBorder="1" applyAlignment="1">
      <alignment horizontal="left"/>
    </xf>
    <xf numFmtId="0" fontId="20" fillId="17" borderId="38" xfId="0" applyFont="1" applyFill="1" applyBorder="1" applyAlignment="1">
      <alignment horizontal="left"/>
    </xf>
    <xf numFmtId="0" fontId="20" fillId="17" borderId="60" xfId="0" applyFont="1" applyFill="1" applyBorder="1" applyAlignment="1">
      <alignment horizontal="left"/>
    </xf>
    <xf numFmtId="0" fontId="20" fillId="35" borderId="14" xfId="0" applyFont="1" applyFill="1" applyBorder="1" applyAlignment="1">
      <alignment horizontal="left"/>
    </xf>
    <xf numFmtId="0" fontId="20" fillId="35" borderId="38" xfId="0" applyFont="1" applyFill="1" applyBorder="1" applyAlignment="1">
      <alignment horizontal="left"/>
    </xf>
    <xf numFmtId="0" fontId="20" fillId="35" borderId="60" xfId="0" applyFont="1" applyFill="1" applyBorder="1" applyAlignment="1">
      <alignment horizontal="left"/>
    </xf>
    <xf numFmtId="0" fontId="22" fillId="20" borderId="51" xfId="0" applyFont="1" applyFill="1" applyBorder="1" applyAlignment="1">
      <alignment horizontal="center"/>
    </xf>
    <xf numFmtId="0" fontId="22" fillId="20" borderId="58" xfId="0" applyFont="1" applyFill="1" applyBorder="1" applyAlignment="1">
      <alignment horizontal="center"/>
    </xf>
    <xf numFmtId="0" fontId="0" fillId="7" borderId="59" xfId="0" applyFill="1" applyBorder="1" applyAlignment="1">
      <alignment horizontal="center" vertical="center" wrapText="1"/>
    </xf>
    <xf numFmtId="0" fontId="0" fillId="7" borderId="62" xfId="0" applyFill="1" applyBorder="1" applyAlignment="1">
      <alignment horizontal="center" vertical="center" wrapText="1"/>
    </xf>
    <xf numFmtId="0" fontId="0" fillId="7" borderId="63" xfId="0" applyFill="1" applyBorder="1" applyAlignment="1">
      <alignment horizontal="center" vertical="center" wrapText="1"/>
    </xf>
    <xf numFmtId="0" fontId="0" fillId="7" borderId="30" xfId="0" applyFill="1" applyBorder="1" applyAlignment="1">
      <alignment horizontal="center" vertical="center" wrapText="1"/>
    </xf>
    <xf numFmtId="0" fontId="0" fillId="7" borderId="3" xfId="0" applyFill="1" applyBorder="1" applyAlignment="1">
      <alignment horizontal="center" vertical="center" wrapText="1"/>
    </xf>
    <xf numFmtId="0" fontId="0" fillId="7" borderId="64" xfId="0" applyFill="1" applyBorder="1" applyAlignment="1">
      <alignment horizontal="center" vertical="center" wrapText="1"/>
    </xf>
    <xf numFmtId="0" fontId="0" fillId="4" borderId="52" xfId="0" applyFill="1" applyBorder="1" applyAlignment="1">
      <alignment horizontal="center"/>
    </xf>
    <xf numFmtId="0" fontId="0" fillId="4" borderId="50" xfId="0" applyFill="1" applyBorder="1" applyAlignment="1">
      <alignment horizontal="center"/>
    </xf>
    <xf numFmtId="0" fontId="20" fillId="15" borderId="14" xfId="0" applyFont="1" applyFill="1" applyBorder="1" applyAlignment="1">
      <alignment horizontal="left"/>
    </xf>
    <xf numFmtId="0" fontId="20" fillId="15" borderId="38" xfId="0" applyFont="1" applyFill="1" applyBorder="1" applyAlignment="1">
      <alignment horizontal="left"/>
    </xf>
    <xf numFmtId="0" fontId="20" fillId="15" borderId="60" xfId="0" applyFont="1" applyFill="1" applyBorder="1" applyAlignment="1">
      <alignment horizontal="left"/>
    </xf>
    <xf numFmtId="49" fontId="6" fillId="13" borderId="0" xfId="0" applyNumberFormat="1" applyFont="1" applyFill="1" applyAlignment="1" applyProtection="1">
      <alignment horizontal="center"/>
      <protection locked="0"/>
    </xf>
    <xf numFmtId="0" fontId="3" fillId="0" borderId="0" xfId="0" applyFont="1" applyAlignment="1">
      <alignment horizontal="right"/>
    </xf>
    <xf numFmtId="0" fontId="21" fillId="0" borderId="46" xfId="0" applyFont="1" applyBorder="1" applyAlignment="1">
      <alignment horizontal="right" vertical="center"/>
    </xf>
    <xf numFmtId="49" fontId="21" fillId="31" borderId="46" xfId="0" applyNumberFormat="1" applyFont="1" applyFill="1" applyBorder="1" applyAlignment="1" applyProtection="1">
      <alignment horizontal="left"/>
      <protection locked="0"/>
    </xf>
    <xf numFmtId="0" fontId="3" fillId="0" borderId="0" xfId="0" applyFont="1" applyAlignment="1">
      <alignment horizontal="center"/>
    </xf>
    <xf numFmtId="49" fontId="3" fillId="34" borderId="0" xfId="0" applyNumberFormat="1" applyFont="1" applyFill="1" applyAlignment="1" applyProtection="1">
      <alignment horizontal="left"/>
      <protection locked="0"/>
    </xf>
    <xf numFmtId="0" fontId="20" fillId="13" borderId="0" xfId="0" applyFont="1" applyFill="1" applyAlignment="1" applyProtection="1">
      <alignment horizontal="left"/>
      <protection locked="0"/>
    </xf>
    <xf numFmtId="0" fontId="20" fillId="22" borderId="14" xfId="0" applyFont="1" applyFill="1" applyBorder="1" applyAlignment="1">
      <alignment horizontal="left"/>
    </xf>
    <xf numFmtId="0" fontId="20" fillId="22" borderId="38" xfId="0" applyFont="1" applyFill="1" applyBorder="1" applyAlignment="1">
      <alignment horizontal="left"/>
    </xf>
    <xf numFmtId="0" fontId="3" fillId="4" borderId="25" xfId="0" applyFont="1" applyFill="1" applyBorder="1" applyAlignment="1">
      <alignment horizontal="left" vertical="top"/>
    </xf>
    <xf numFmtId="0" fontId="3" fillId="4" borderId="0" xfId="0" applyFont="1" applyFill="1" applyBorder="1" applyAlignment="1">
      <alignment horizontal="left" vertical="top"/>
    </xf>
    <xf numFmtId="0" fontId="3" fillId="4" borderId="76" xfId="0" applyFont="1" applyFill="1" applyBorder="1" applyAlignment="1">
      <alignment horizontal="left" vertical="top"/>
    </xf>
    <xf numFmtId="0" fontId="3" fillId="4" borderId="67" xfId="0" applyFont="1" applyFill="1" applyBorder="1" applyAlignment="1">
      <alignment horizontal="left" vertical="top"/>
    </xf>
    <xf numFmtId="0" fontId="3" fillId="4" borderId="46" xfId="0" applyFont="1" applyFill="1" applyBorder="1" applyAlignment="1">
      <alignment horizontal="left" vertical="top"/>
    </xf>
    <xf numFmtId="0" fontId="3" fillId="4" borderId="43" xfId="0" applyFont="1" applyFill="1" applyBorder="1" applyAlignment="1">
      <alignment horizontal="left" vertical="top"/>
    </xf>
    <xf numFmtId="0" fontId="21" fillId="16" borderId="39" xfId="0" applyFont="1" applyFill="1" applyBorder="1" applyAlignment="1">
      <alignment horizontal="center"/>
    </xf>
    <xf numFmtId="0" fontId="21" fillId="16" borderId="23" xfId="0" applyFont="1" applyFill="1" applyBorder="1" applyAlignment="1">
      <alignment horizontal="center"/>
    </xf>
    <xf numFmtId="0" fontId="21" fillId="16" borderId="29" xfId="0" applyFont="1" applyFill="1" applyBorder="1" applyAlignment="1">
      <alignment horizontal="center"/>
    </xf>
    <xf numFmtId="197" fontId="24" fillId="23" borderId="52" xfId="0" applyNumberFormat="1" applyFont="1" applyFill="1" applyBorder="1" applyAlignment="1">
      <alignment horizontal="right"/>
    </xf>
    <xf numFmtId="197" fontId="24" fillId="23" borderId="50" xfId="0" applyNumberFormat="1" applyFont="1" applyFill="1" applyBorder="1" applyAlignment="1">
      <alignment horizontal="right"/>
    </xf>
    <xf numFmtId="197" fontId="24" fillId="23" borderId="58" xfId="0" applyNumberFormat="1" applyFont="1" applyFill="1" applyBorder="1" applyAlignment="1">
      <alignment horizontal="right"/>
    </xf>
    <xf numFmtId="2" fontId="24" fillId="23" borderId="51" xfId="0" applyNumberFormat="1" applyFont="1" applyFill="1" applyBorder="1" applyAlignment="1">
      <alignment horizontal="center" vertical="center"/>
    </xf>
    <xf numFmtId="0" fontId="24" fillId="23" borderId="61" xfId="0" applyFont="1" applyFill="1" applyBorder="1" applyAlignment="1">
      <alignment horizontal="center" vertical="center"/>
    </xf>
    <xf numFmtId="2" fontId="21" fillId="0" borderId="9" xfId="0" applyNumberFormat="1" applyFont="1" applyBorder="1" applyAlignment="1">
      <alignment horizontal="center" vertical="center"/>
    </xf>
    <xf numFmtId="0" fontId="0" fillId="0" borderId="29" xfId="0" applyBorder="1" applyAlignment="1">
      <alignment horizontal="center" vertical="center"/>
    </xf>
    <xf numFmtId="197" fontId="3" fillId="4" borderId="52" xfId="0" applyNumberFormat="1" applyFont="1" applyFill="1" applyBorder="1" applyAlignment="1">
      <alignment horizontal="right"/>
    </xf>
    <xf numFmtId="197" fontId="3" fillId="4" borderId="50" xfId="0" applyNumberFormat="1" applyFont="1" applyFill="1" applyBorder="1" applyAlignment="1">
      <alignment horizontal="right"/>
    </xf>
    <xf numFmtId="49" fontId="3" fillId="4" borderId="50" xfId="0" applyNumberFormat="1" applyFont="1" applyFill="1" applyBorder="1" applyAlignment="1">
      <alignment horizontal="left"/>
    </xf>
    <xf numFmtId="49" fontId="3" fillId="4" borderId="61" xfId="0" applyNumberFormat="1" applyFont="1" applyFill="1" applyBorder="1" applyAlignment="1">
      <alignment horizontal="left"/>
    </xf>
    <xf numFmtId="1" fontId="0" fillId="0" borderId="40" xfId="0" applyNumberFormat="1" applyBorder="1" applyAlignment="1">
      <alignment horizontal="center" vertical="center"/>
    </xf>
    <xf numFmtId="0" fontId="0" fillId="0" borderId="72" xfId="0" applyBorder="1" applyAlignment="1">
      <alignment horizontal="center" vertical="center"/>
    </xf>
    <xf numFmtId="1" fontId="0" fillId="0" borderId="14" xfId="0" applyNumberFormat="1" applyBorder="1" applyAlignment="1">
      <alignment horizontal="center" vertical="center"/>
    </xf>
    <xf numFmtId="0" fontId="0" fillId="0" borderId="53" xfId="0" applyBorder="1" applyAlignment="1">
      <alignment horizontal="center" vertical="center"/>
    </xf>
    <xf numFmtId="0" fontId="3" fillId="4" borderId="33" xfId="0" applyFont="1" applyFill="1" applyBorder="1" applyAlignment="1">
      <alignment horizontal="left"/>
    </xf>
    <xf numFmtId="0" fontId="3" fillId="4" borderId="71" xfId="0" applyFont="1" applyFill="1" applyBorder="1" applyAlignment="1">
      <alignment horizontal="left"/>
    </xf>
    <xf numFmtId="0" fontId="3" fillId="4" borderId="74" xfId="0" applyFont="1" applyFill="1" applyBorder="1" applyAlignment="1">
      <alignment horizontal="left"/>
    </xf>
    <xf numFmtId="0" fontId="3" fillId="4" borderId="34" xfId="0" applyFont="1" applyFill="1" applyBorder="1" applyAlignment="1">
      <alignment horizontal="left"/>
    </xf>
    <xf numFmtId="0" fontId="3" fillId="4" borderId="38" xfId="0" applyFont="1" applyFill="1" applyBorder="1" applyAlignment="1">
      <alignment horizontal="left"/>
    </xf>
    <xf numFmtId="0" fontId="3" fillId="4" borderId="60" xfId="0" applyFont="1" applyFill="1" applyBorder="1" applyAlignment="1">
      <alignment horizontal="left"/>
    </xf>
    <xf numFmtId="0" fontId="21" fillId="16" borderId="35" xfId="0" applyFont="1" applyFill="1" applyBorder="1" applyAlignment="1">
      <alignment horizontal="center" vertical="center"/>
    </xf>
    <xf numFmtId="0" fontId="21" fillId="16" borderId="65" xfId="0" applyFont="1" applyFill="1" applyBorder="1" applyAlignment="1">
      <alignment horizontal="center" vertical="center"/>
    </xf>
    <xf numFmtId="0" fontId="20" fillId="30" borderId="40" xfId="0" applyFont="1" applyFill="1" applyBorder="1" applyAlignment="1">
      <alignment horizontal="center" vertical="center"/>
    </xf>
    <xf numFmtId="0" fontId="20" fillId="30" borderId="74" xfId="0" applyFont="1" applyFill="1" applyBorder="1" applyAlignment="1">
      <alignment horizontal="center" vertical="center"/>
    </xf>
    <xf numFmtId="0" fontId="23" fillId="16" borderId="14" xfId="0" applyFont="1" applyFill="1" applyBorder="1" applyAlignment="1">
      <alignment horizontal="center" vertical="center"/>
    </xf>
    <xf numFmtId="0" fontId="23" fillId="16" borderId="60" xfId="0" applyFont="1" applyFill="1" applyBorder="1" applyAlignment="1">
      <alignment horizontal="center" vertical="center"/>
    </xf>
    <xf numFmtId="0" fontId="23" fillId="16" borderId="35" xfId="0" applyFont="1" applyFill="1" applyBorder="1" applyAlignment="1">
      <alignment horizontal="center" vertical="center"/>
    </xf>
    <xf numFmtId="0" fontId="23" fillId="16" borderId="65" xfId="0" applyFont="1" applyFill="1" applyBorder="1" applyAlignment="1">
      <alignment horizontal="center" vertical="center"/>
    </xf>
    <xf numFmtId="0" fontId="20" fillId="16" borderId="6" xfId="0" applyFont="1" applyFill="1" applyBorder="1" applyAlignment="1">
      <alignment horizontal="center" vertical="center" textRotation="90"/>
    </xf>
    <xf numFmtId="0" fontId="20" fillId="16" borderId="75" xfId="0" applyFont="1" applyFill="1" applyBorder="1" applyAlignment="1">
      <alignment horizontal="center" vertical="center" textRotation="90"/>
    </xf>
    <xf numFmtId="0" fontId="20" fillId="16" borderId="42" xfId="0" applyFont="1" applyFill="1" applyBorder="1" applyAlignment="1">
      <alignment horizontal="center" vertical="center" textRotation="90"/>
    </xf>
    <xf numFmtId="1" fontId="3" fillId="16" borderId="31" xfId="0" applyNumberFormat="1" applyFont="1" applyFill="1" applyBorder="1" applyAlignment="1">
      <alignment horizontal="center" vertical="center"/>
    </xf>
    <xf numFmtId="1" fontId="0" fillId="24" borderId="31" xfId="0" applyNumberFormat="1" applyFill="1" applyBorder="1" applyAlignment="1">
      <alignment horizontal="center" vertical="center"/>
    </xf>
    <xf numFmtId="0" fontId="0" fillId="24" borderId="32" xfId="0" applyFill="1" applyBorder="1" applyAlignment="1">
      <alignment horizontal="center" vertical="center"/>
    </xf>
    <xf numFmtId="0" fontId="20" fillId="2" borderId="52" xfId="0" applyFont="1" applyFill="1" applyBorder="1" applyAlignment="1">
      <alignment horizontal="center" vertical="center"/>
    </xf>
    <xf numFmtId="0" fontId="20" fillId="2" borderId="50" xfId="0" applyFont="1" applyFill="1" applyBorder="1" applyAlignment="1">
      <alignment horizontal="center" vertical="center"/>
    </xf>
    <xf numFmtId="0" fontId="20" fillId="2" borderId="61" xfId="0" applyFont="1" applyFill="1" applyBorder="1" applyAlignment="1">
      <alignment horizontal="center" vertical="center"/>
    </xf>
    <xf numFmtId="1" fontId="20" fillId="30" borderId="40" xfId="0" applyNumberFormat="1" applyFont="1" applyFill="1" applyBorder="1" applyAlignment="1">
      <alignment horizontal="center" vertical="center"/>
    </xf>
    <xf numFmtId="1" fontId="20" fillId="30" borderId="71" xfId="0" applyNumberFormat="1" applyFont="1" applyFill="1" applyBorder="1" applyAlignment="1">
      <alignment horizontal="center" vertical="center"/>
    </xf>
    <xf numFmtId="1" fontId="20" fillId="30" borderId="72" xfId="0" applyNumberFormat="1" applyFont="1" applyFill="1" applyBorder="1" applyAlignment="1">
      <alignment horizontal="center" vertical="center"/>
    </xf>
    <xf numFmtId="1" fontId="21" fillId="16" borderId="14" xfId="0" applyNumberFormat="1" applyFont="1" applyFill="1" applyBorder="1" applyAlignment="1">
      <alignment horizontal="center" vertical="center"/>
    </xf>
    <xf numFmtId="1" fontId="21" fillId="16" borderId="38" xfId="0" applyNumberFormat="1" applyFont="1" applyFill="1" applyBorder="1" applyAlignment="1">
      <alignment horizontal="center" vertical="center"/>
    </xf>
    <xf numFmtId="1" fontId="21" fillId="16" borderId="53" xfId="0" applyNumberFormat="1" applyFont="1" applyFill="1" applyBorder="1" applyAlignment="1">
      <alignment horizontal="center" vertical="center"/>
    </xf>
    <xf numFmtId="1" fontId="21" fillId="16" borderId="35" xfId="0" applyNumberFormat="1" applyFont="1" applyFill="1" applyBorder="1" applyAlignment="1">
      <alignment horizontal="center" vertical="center"/>
    </xf>
    <xf numFmtId="1" fontId="21" fillId="16" borderId="55" xfId="0" applyNumberFormat="1" applyFont="1" applyFill="1" applyBorder="1" applyAlignment="1">
      <alignment horizontal="center" vertical="center"/>
    </xf>
    <xf numFmtId="1" fontId="21" fillId="16" borderId="73" xfId="0" applyNumberFormat="1" applyFont="1" applyFill="1" applyBorder="1" applyAlignment="1">
      <alignment horizontal="center" vertical="center"/>
    </xf>
    <xf numFmtId="0" fontId="21" fillId="0" borderId="0" xfId="0" applyFont="1" applyAlignment="1">
      <alignment horizontal="left"/>
    </xf>
    <xf numFmtId="0" fontId="3" fillId="0" borderId="0" xfId="0" applyNumberFormat="1" applyFont="1" applyAlignment="1">
      <alignment horizontal="left"/>
    </xf>
    <xf numFmtId="2" fontId="3" fillId="4" borderId="13" xfId="0" applyNumberFormat="1" applyFont="1" applyFill="1" applyBorder="1" applyAlignment="1">
      <alignment horizontal="center" vertical="center"/>
    </xf>
    <xf numFmtId="2" fontId="3" fillId="2" borderId="36" xfId="0" applyNumberFormat="1" applyFont="1" applyFill="1" applyBorder="1" applyAlignment="1">
      <alignment horizontal="center" vertical="center"/>
    </xf>
    <xf numFmtId="2" fontId="3" fillId="4" borderId="18" xfId="0" applyNumberFormat="1" applyFont="1" applyFill="1" applyBorder="1" applyAlignment="1">
      <alignment horizontal="center" vertical="center"/>
    </xf>
    <xf numFmtId="1" fontId="3" fillId="16" borderId="28" xfId="0" applyNumberFormat="1" applyFont="1" applyFill="1" applyBorder="1" applyAlignment="1">
      <alignment horizontal="center" vertical="center"/>
    </xf>
    <xf numFmtId="1" fontId="0" fillId="24" borderId="28" xfId="0" applyNumberFormat="1" applyFill="1" applyBorder="1" applyAlignment="1">
      <alignment horizontal="center" vertical="center"/>
    </xf>
    <xf numFmtId="0" fontId="0" fillId="24" borderId="17" xfId="0" applyFill="1" applyBorder="1" applyAlignment="1">
      <alignment horizontal="center" vertical="center"/>
    </xf>
    <xf numFmtId="0" fontId="3" fillId="4" borderId="56" xfId="0" applyFont="1" applyFill="1" applyBorder="1" applyAlignment="1">
      <alignment horizontal="center"/>
    </xf>
    <xf numFmtId="0" fontId="3" fillId="4" borderId="55" xfId="0" applyFont="1" applyFill="1" applyBorder="1" applyAlignment="1">
      <alignment horizontal="center"/>
    </xf>
    <xf numFmtId="0" fontId="3" fillId="4" borderId="65" xfId="0" applyFont="1" applyFill="1" applyBorder="1" applyAlignment="1">
      <alignment horizontal="center"/>
    </xf>
    <xf numFmtId="1" fontId="0" fillId="0" borderId="35" xfId="0" applyNumberFormat="1" applyBorder="1" applyAlignment="1">
      <alignment horizontal="center" vertical="center"/>
    </xf>
    <xf numFmtId="0" fontId="0" fillId="0" borderId="73" xfId="0" applyBorder="1" applyAlignment="1">
      <alignment horizontal="center" vertical="center"/>
    </xf>
    <xf numFmtId="2" fontId="3" fillId="4" borderId="15" xfId="0" applyNumberFormat="1" applyFont="1" applyFill="1" applyBorder="1" applyAlignment="1">
      <alignment horizontal="center" vertical="center"/>
    </xf>
    <xf numFmtId="0" fontId="3" fillId="2" borderId="47" xfId="0" applyFont="1" applyFill="1" applyBorder="1" applyAlignment="1">
      <alignment horizontal="center"/>
    </xf>
    <xf numFmtId="0" fontId="3" fillId="2" borderId="48" xfId="0" applyFont="1" applyFill="1" applyBorder="1" applyAlignment="1">
      <alignment horizontal="center"/>
    </xf>
    <xf numFmtId="0" fontId="3" fillId="2" borderId="51" xfId="0" applyFont="1" applyFill="1" applyBorder="1" applyAlignment="1">
      <alignment horizontal="center"/>
    </xf>
    <xf numFmtId="2" fontId="3" fillId="4" borderId="28" xfId="0" applyNumberFormat="1" applyFont="1" applyFill="1" applyBorder="1" applyAlignment="1">
      <alignment horizontal="center" vertical="center"/>
    </xf>
    <xf numFmtId="0" fontId="3" fillId="2" borderId="39" xfId="0" applyFont="1" applyFill="1" applyBorder="1" applyAlignment="1">
      <alignment horizontal="center" vertical="center" textRotation="90"/>
    </xf>
    <xf numFmtId="0" fontId="3" fillId="2" borderId="25" xfId="0" applyFont="1" applyFill="1" applyBorder="1" applyAlignment="1">
      <alignment horizontal="center" vertical="center" textRotation="90"/>
    </xf>
    <xf numFmtId="0" fontId="3" fillId="2" borderId="67" xfId="0" applyFont="1" applyFill="1" applyBorder="1" applyAlignment="1">
      <alignment horizontal="center" vertical="center" textRotation="90"/>
    </xf>
    <xf numFmtId="2" fontId="3" fillId="0" borderId="35" xfId="1" applyNumberFormat="1" applyFont="1" applyBorder="1" applyAlignment="1">
      <alignment horizontal="center"/>
    </xf>
    <xf numFmtId="2" fontId="3" fillId="0" borderId="65" xfId="1" applyNumberFormat="1" applyFont="1" applyBorder="1" applyAlignment="1">
      <alignment horizontal="center"/>
    </xf>
    <xf numFmtId="0" fontId="7" fillId="2" borderId="5" xfId="0" applyFont="1" applyFill="1" applyBorder="1" applyAlignment="1">
      <alignment horizontal="center" vertical="center" textRotation="90"/>
    </xf>
    <xf numFmtId="0" fontId="7" fillId="2" borderId="69" xfId="0" applyFont="1" applyFill="1" applyBorder="1" applyAlignment="1">
      <alignment horizontal="center" vertical="center" textRotation="90"/>
    </xf>
    <xf numFmtId="0" fontId="7" fillId="2" borderId="70" xfId="0" applyFont="1" applyFill="1" applyBorder="1" applyAlignment="1">
      <alignment horizontal="center" vertical="center" textRotation="90"/>
    </xf>
    <xf numFmtId="0" fontId="3" fillId="4" borderId="64" xfId="0" applyFont="1" applyFill="1" applyBorder="1" applyAlignment="1">
      <alignment horizontal="right" vertical="center"/>
    </xf>
    <xf numFmtId="0" fontId="3" fillId="4" borderId="28" xfId="0" applyFont="1" applyFill="1" applyBorder="1" applyAlignment="1">
      <alignment horizontal="right" vertical="center"/>
    </xf>
    <xf numFmtId="2" fontId="3" fillId="4" borderId="13" xfId="0" applyNumberFormat="1" applyFont="1" applyFill="1" applyBorder="1" applyAlignment="1">
      <alignment horizontal="center"/>
    </xf>
    <xf numFmtId="2" fontId="3" fillId="0" borderId="13" xfId="1" applyNumberFormat="1" applyFont="1" applyBorder="1" applyAlignment="1">
      <alignment horizontal="center"/>
    </xf>
    <xf numFmtId="0" fontId="21" fillId="16" borderId="14" xfId="0" applyFont="1" applyFill="1" applyBorder="1" applyAlignment="1">
      <alignment horizontal="center" vertical="center"/>
    </xf>
    <xf numFmtId="0" fontId="21" fillId="16" borderId="60" xfId="0" applyFont="1" applyFill="1" applyBorder="1" applyAlignment="1">
      <alignment horizontal="center" vertical="center"/>
    </xf>
    <xf numFmtId="0" fontId="3" fillId="4" borderId="12" xfId="0" applyFont="1" applyFill="1" applyBorder="1" applyAlignment="1">
      <alignment horizontal="center"/>
    </xf>
    <xf numFmtId="0" fontId="3" fillId="4" borderId="13" xfId="0" applyFont="1" applyFill="1" applyBorder="1" applyAlignment="1">
      <alignment horizontal="center"/>
    </xf>
    <xf numFmtId="2" fontId="3" fillId="4" borderId="31" xfId="0" applyNumberFormat="1" applyFont="1" applyFill="1" applyBorder="1" applyAlignment="1">
      <alignment horizontal="center"/>
    </xf>
    <xf numFmtId="2" fontId="20" fillId="24" borderId="39" xfId="0" applyNumberFormat="1" applyFont="1" applyFill="1" applyBorder="1" applyAlignment="1">
      <alignment horizontal="center"/>
    </xf>
    <xf numFmtId="2" fontId="20" fillId="24" borderId="23" xfId="0" applyNumberFormat="1" applyFont="1" applyFill="1" applyBorder="1" applyAlignment="1">
      <alignment horizontal="center"/>
    </xf>
    <xf numFmtId="2" fontId="20" fillId="24" borderId="68" xfId="0" applyNumberFormat="1" applyFont="1" applyFill="1" applyBorder="1" applyAlignment="1">
      <alignment horizontal="center"/>
    </xf>
    <xf numFmtId="0" fontId="3" fillId="2" borderId="5" xfId="0" applyFont="1" applyFill="1" applyBorder="1" applyAlignment="1">
      <alignment horizontal="center" vertical="center" textRotation="90"/>
    </xf>
    <xf numFmtId="0" fontId="3" fillId="2" borderId="69" xfId="0" applyFont="1" applyFill="1" applyBorder="1" applyAlignment="1">
      <alignment horizontal="center" vertical="center" textRotation="90"/>
    </xf>
    <xf numFmtId="0" fontId="3" fillId="2" borderId="70" xfId="0" applyFont="1" applyFill="1" applyBorder="1" applyAlignment="1">
      <alignment horizontal="center" vertical="center" textRotation="90"/>
    </xf>
    <xf numFmtId="0" fontId="14" fillId="2" borderId="47" xfId="0" applyFont="1" applyFill="1" applyBorder="1" applyAlignment="1">
      <alignment horizontal="left" vertical="center"/>
    </xf>
    <xf numFmtId="0" fontId="14" fillId="2" borderId="48" xfId="0" applyFont="1" applyFill="1" applyBorder="1" applyAlignment="1">
      <alignment horizontal="left" vertical="center"/>
    </xf>
    <xf numFmtId="2" fontId="3" fillId="0" borderId="18" xfId="1" applyNumberFormat="1" applyFont="1" applyBorder="1" applyAlignment="1">
      <alignment horizontal="center"/>
    </xf>
    <xf numFmtId="0" fontId="11" fillId="0" borderId="0" xfId="0" applyFont="1" applyBorder="1" applyAlignment="1">
      <alignment horizontal="center"/>
    </xf>
    <xf numFmtId="0" fontId="7" fillId="2" borderId="28" xfId="0" applyFont="1" applyFill="1" applyBorder="1" applyAlignment="1">
      <alignment horizontal="center" vertical="center" textRotation="90"/>
    </xf>
    <xf numFmtId="0" fontId="7" fillId="2" borderId="13" xfId="0" applyFont="1" applyFill="1" applyBorder="1" applyAlignment="1">
      <alignment horizontal="center" vertical="center" textRotation="90"/>
    </xf>
    <xf numFmtId="0" fontId="7" fillId="2" borderId="15" xfId="0" applyFont="1" applyFill="1" applyBorder="1" applyAlignment="1">
      <alignment horizontal="center" vertical="center" textRotation="90"/>
    </xf>
    <xf numFmtId="0" fontId="3" fillId="2" borderId="6" xfId="0" applyFont="1" applyFill="1" applyBorder="1" applyAlignment="1">
      <alignment horizontal="center"/>
    </xf>
    <xf numFmtId="0" fontId="3" fillId="2" borderId="8" xfId="0" applyFont="1" applyFill="1" applyBorder="1" applyAlignment="1">
      <alignment horizontal="center"/>
    </xf>
    <xf numFmtId="2" fontId="3" fillId="4" borderId="18" xfId="0" applyNumberFormat="1" applyFont="1" applyFill="1" applyBorder="1" applyAlignment="1">
      <alignment horizontal="center"/>
    </xf>
    <xf numFmtId="0" fontId="3" fillId="4" borderId="11" xfId="0" applyFont="1" applyFill="1" applyBorder="1" applyAlignment="1">
      <alignment horizontal="center"/>
    </xf>
    <xf numFmtId="0" fontId="3" fillId="4" borderId="18" xfId="0" applyFont="1" applyFill="1" applyBorder="1" applyAlignment="1">
      <alignment horizontal="center"/>
    </xf>
    <xf numFmtId="0" fontId="6" fillId="0" borderId="0" xfId="0" applyNumberFormat="1" applyFont="1" applyAlignment="1">
      <alignment horizontal="center"/>
    </xf>
    <xf numFmtId="0" fontId="5" fillId="2" borderId="39" xfId="0" applyFont="1" applyFill="1" applyBorder="1" applyAlignment="1">
      <alignment horizontal="center" vertical="center" textRotation="90"/>
    </xf>
    <xf numFmtId="0" fontId="5" fillId="2" borderId="25" xfId="0" applyFont="1" applyFill="1" applyBorder="1" applyAlignment="1">
      <alignment horizontal="center" vertical="center" textRotation="90"/>
    </xf>
    <xf numFmtId="0" fontId="5" fillId="2" borderId="67" xfId="0" applyFont="1" applyFill="1" applyBorder="1" applyAlignment="1">
      <alignment horizontal="center" vertical="center" textRotation="90"/>
    </xf>
    <xf numFmtId="0" fontId="3" fillId="2" borderId="6" xfId="0" applyFont="1" applyFill="1" applyBorder="1" applyAlignment="1">
      <alignment horizontal="left" vertical="center"/>
    </xf>
    <xf numFmtId="0" fontId="3" fillId="2" borderId="36" xfId="0" applyFont="1" applyFill="1" applyBorder="1" applyAlignment="1">
      <alignment horizontal="left" vertical="center"/>
    </xf>
    <xf numFmtId="2" fontId="3" fillId="0" borderId="15" xfId="1" applyNumberFormat="1" applyFont="1" applyBorder="1" applyAlignment="1">
      <alignment horizontal="center"/>
    </xf>
    <xf numFmtId="2" fontId="3" fillId="23" borderId="48" xfId="1" applyNumberFormat="1" applyFont="1" applyFill="1" applyBorder="1" applyAlignment="1">
      <alignment horizontal="center"/>
    </xf>
    <xf numFmtId="0" fontId="3" fillId="4" borderId="12" xfId="0" applyFont="1" applyFill="1" applyBorder="1" applyAlignment="1">
      <alignment horizontal="left"/>
    </xf>
    <xf numFmtId="0" fontId="3" fillId="4" borderId="13" xfId="0" applyFont="1" applyFill="1" applyBorder="1" applyAlignment="1">
      <alignment horizontal="left"/>
    </xf>
    <xf numFmtId="0" fontId="14" fillId="4" borderId="26" xfId="0" applyFont="1" applyFill="1" applyBorder="1" applyAlignment="1">
      <alignment horizontal="left" vertical="center"/>
    </xf>
    <xf numFmtId="0" fontId="14" fillId="4" borderId="15" xfId="0" applyFont="1" applyFill="1" applyBorder="1" applyAlignment="1">
      <alignment horizontal="left" vertical="center"/>
    </xf>
    <xf numFmtId="0" fontId="3" fillId="4" borderId="11" xfId="0" applyFont="1" applyFill="1" applyBorder="1" applyAlignment="1">
      <alignment horizontal="left" vertical="center"/>
    </xf>
    <xf numFmtId="0" fontId="3" fillId="4" borderId="18" xfId="0" applyFont="1" applyFill="1" applyBorder="1" applyAlignment="1">
      <alignment horizontal="left" vertical="center"/>
    </xf>
    <xf numFmtId="2" fontId="3" fillId="4" borderId="31" xfId="0" applyNumberFormat="1" applyFont="1" applyFill="1" applyBorder="1" applyAlignment="1">
      <alignment horizontal="center" vertical="center"/>
    </xf>
    <xf numFmtId="0" fontId="3" fillId="4" borderId="21" xfId="0" applyFont="1" applyFill="1" applyBorder="1" applyAlignment="1">
      <alignment horizontal="center"/>
    </xf>
    <xf numFmtId="0" fontId="3" fillId="4" borderId="31" xfId="0" applyFont="1" applyFill="1" applyBorder="1" applyAlignment="1">
      <alignment horizontal="center"/>
    </xf>
    <xf numFmtId="0" fontId="3" fillId="4" borderId="65" xfId="0" applyFont="1" applyFill="1" applyBorder="1" applyAlignment="1">
      <alignment horizontal="right" vertical="center"/>
    </xf>
    <xf numFmtId="0" fontId="3" fillId="4" borderId="31" xfId="0" applyFont="1" applyFill="1" applyBorder="1" applyAlignment="1">
      <alignment horizontal="right" vertical="center"/>
    </xf>
    <xf numFmtId="2" fontId="3" fillId="4" borderId="31" xfId="1" applyNumberFormat="1" applyFont="1" applyFill="1" applyBorder="1" applyAlignment="1">
      <alignment horizontal="center"/>
    </xf>
    <xf numFmtId="0" fontId="3" fillId="16" borderId="66" xfId="0" applyFont="1" applyFill="1" applyBorder="1" applyAlignment="1">
      <alignment horizontal="right" vertical="center"/>
    </xf>
    <xf numFmtId="0" fontId="3" fillId="16" borderId="45" xfId="0" applyFont="1" applyFill="1" applyBorder="1" applyAlignment="1">
      <alignment horizontal="right" vertical="center"/>
    </xf>
    <xf numFmtId="2" fontId="3" fillId="2" borderId="48" xfId="0" applyNumberFormat="1" applyFont="1" applyFill="1" applyBorder="1" applyAlignment="1">
      <alignment horizontal="center" vertical="center"/>
    </xf>
    <xf numFmtId="2" fontId="3" fillId="0" borderId="28" xfId="1" applyNumberFormat="1" applyFont="1" applyBorder="1" applyAlignment="1">
      <alignment horizontal="center"/>
    </xf>
    <xf numFmtId="2" fontId="3" fillId="16" borderId="45" xfId="0" applyNumberFormat="1" applyFont="1" applyFill="1" applyBorder="1" applyAlignment="1">
      <alignment horizontal="center" vertical="center"/>
    </xf>
    <xf numFmtId="0" fontId="11" fillId="0" borderId="0" xfId="0" applyFont="1" applyAlignment="1">
      <alignment horizontal="center" vertical="top"/>
    </xf>
    <xf numFmtId="0" fontId="13" fillId="0" borderId="0" xfId="0" applyFont="1" applyAlignment="1">
      <alignment horizontal="center" vertical="top"/>
    </xf>
    <xf numFmtId="2" fontId="24" fillId="23" borderId="51" xfId="0" applyNumberFormat="1" applyFont="1" applyFill="1" applyBorder="1" applyAlignment="1">
      <alignment horizontal="center"/>
    </xf>
    <xf numFmtId="0" fontId="24" fillId="23" borderId="61" xfId="0" applyFont="1" applyFill="1" applyBorder="1" applyAlignment="1">
      <alignment horizontal="center"/>
    </xf>
    <xf numFmtId="197" fontId="3" fillId="4" borderId="51" xfId="0" applyNumberFormat="1" applyFont="1" applyFill="1" applyBorder="1" applyAlignment="1">
      <alignment horizontal="left"/>
    </xf>
    <xf numFmtId="197" fontId="3" fillId="4" borderId="50" xfId="0" applyNumberFormat="1" applyFont="1" applyFill="1" applyBorder="1" applyAlignment="1">
      <alignment horizontal="left"/>
    </xf>
    <xf numFmtId="197" fontId="3" fillId="4" borderId="61" xfId="0" applyNumberFormat="1" applyFont="1" applyFill="1" applyBorder="1" applyAlignment="1">
      <alignment horizontal="left"/>
    </xf>
    <xf numFmtId="0" fontId="3" fillId="4" borderId="39" xfId="0" applyFont="1" applyFill="1" applyBorder="1" applyAlignment="1">
      <alignment horizontal="left" vertical="top"/>
    </xf>
    <xf numFmtId="0" fontId="3" fillId="4" borderId="23" xfId="0" applyFont="1" applyFill="1" applyBorder="1" applyAlignment="1">
      <alignment horizontal="left" vertical="top"/>
    </xf>
    <xf numFmtId="0" fontId="3" fillId="4" borderId="68" xfId="0" applyFont="1" applyFill="1" applyBorder="1" applyAlignment="1">
      <alignment horizontal="left" vertical="top"/>
    </xf>
    <xf numFmtId="1" fontId="0" fillId="0" borderId="40" xfId="0" applyNumberFormat="1" applyBorder="1" applyAlignment="1">
      <alignment horizontal="center"/>
    </xf>
    <xf numFmtId="0" fontId="0" fillId="0" borderId="72" xfId="0" applyBorder="1" applyAlignment="1">
      <alignment horizontal="center"/>
    </xf>
    <xf numFmtId="1" fontId="0" fillId="0" borderId="14" xfId="0" applyNumberFormat="1" applyBorder="1" applyAlignment="1">
      <alignment horizontal="center"/>
    </xf>
    <xf numFmtId="0" fontId="0" fillId="0" borderId="53" xfId="0" applyBorder="1" applyAlignment="1">
      <alignment horizontal="center"/>
    </xf>
    <xf numFmtId="1" fontId="0" fillId="0" borderId="35" xfId="0" applyNumberFormat="1" applyBorder="1" applyAlignment="1">
      <alignment horizontal="center"/>
    </xf>
    <xf numFmtId="0" fontId="0" fillId="0" borderId="73" xfId="0" applyBorder="1" applyAlignment="1">
      <alignment horizontal="center"/>
    </xf>
    <xf numFmtId="2" fontId="21" fillId="0" borderId="9" xfId="0" applyNumberFormat="1" applyFont="1" applyBorder="1" applyAlignment="1">
      <alignment horizontal="center"/>
    </xf>
    <xf numFmtId="0" fontId="0" fillId="0" borderId="68" xfId="0" applyBorder="1" applyAlignment="1">
      <alignment horizontal="center"/>
    </xf>
    <xf numFmtId="0" fontId="21" fillId="16" borderId="39" xfId="0" applyFont="1" applyFill="1" applyBorder="1" applyAlignment="1">
      <alignment horizontal="left"/>
    </xf>
    <xf numFmtId="0" fontId="21" fillId="16" borderId="23" xfId="0" applyFont="1" applyFill="1" applyBorder="1" applyAlignment="1">
      <alignment horizontal="left"/>
    </xf>
    <xf numFmtId="0" fontId="21" fillId="16" borderId="29" xfId="0" applyFont="1" applyFill="1" applyBorder="1" applyAlignment="1">
      <alignment horizontal="left"/>
    </xf>
    <xf numFmtId="1" fontId="3" fillId="2" borderId="35" xfId="0" applyNumberFormat="1" applyFont="1" applyFill="1" applyBorder="1" applyAlignment="1">
      <alignment horizontal="center" vertical="center"/>
    </xf>
    <xf numFmtId="1" fontId="3" fillId="2" borderId="55" xfId="0" applyNumberFormat="1" applyFont="1" applyFill="1" applyBorder="1" applyAlignment="1">
      <alignment horizontal="center" vertical="center"/>
    </xf>
    <xf numFmtId="1" fontId="0" fillId="0" borderId="56" xfId="0" applyNumberFormat="1" applyBorder="1" applyAlignment="1">
      <alignment horizontal="center"/>
    </xf>
    <xf numFmtId="1" fontId="3" fillId="16" borderId="14" xfId="0" applyNumberFormat="1" applyFont="1" applyFill="1" applyBorder="1" applyAlignment="1">
      <alignment horizontal="center" vertical="center"/>
    </xf>
    <xf numFmtId="1" fontId="3" fillId="16" borderId="38" xfId="0" applyNumberFormat="1" applyFont="1" applyFill="1" applyBorder="1" applyAlignment="1">
      <alignment horizontal="center" vertical="center"/>
    </xf>
    <xf numFmtId="1" fontId="3" fillId="16" borderId="53" xfId="0" applyNumberFormat="1" applyFont="1" applyFill="1" applyBorder="1" applyAlignment="1">
      <alignment horizontal="center" vertical="center"/>
    </xf>
    <xf numFmtId="1" fontId="3" fillId="16" borderId="35" xfId="0" applyNumberFormat="1" applyFont="1" applyFill="1" applyBorder="1" applyAlignment="1">
      <alignment horizontal="center" vertical="center"/>
    </xf>
    <xf numFmtId="1" fontId="3" fillId="16" borderId="55" xfId="0" applyNumberFormat="1" applyFont="1" applyFill="1" applyBorder="1" applyAlignment="1">
      <alignment horizontal="center" vertical="center"/>
    </xf>
    <xf numFmtId="1" fontId="3" fillId="16" borderId="73" xfId="0" applyNumberFormat="1" applyFont="1" applyFill="1" applyBorder="1" applyAlignment="1">
      <alignment horizontal="center" vertical="center"/>
    </xf>
    <xf numFmtId="0" fontId="3" fillId="16" borderId="14" xfId="0" applyFont="1" applyFill="1" applyBorder="1" applyAlignment="1">
      <alignment horizontal="center" vertical="center"/>
    </xf>
    <xf numFmtId="0" fontId="3" fillId="16" borderId="60" xfId="0" applyFont="1" applyFill="1" applyBorder="1" applyAlignment="1">
      <alignment horizontal="center" vertical="center"/>
    </xf>
    <xf numFmtId="0" fontId="3" fillId="16" borderId="35" xfId="0" applyFont="1" applyFill="1" applyBorder="1" applyAlignment="1">
      <alignment horizontal="center" vertical="center"/>
    </xf>
    <xf numFmtId="0" fontId="3" fillId="16" borderId="65" xfId="0" applyFont="1" applyFill="1" applyBorder="1" applyAlignment="1">
      <alignment horizontal="center" vertical="center"/>
    </xf>
    <xf numFmtId="0" fontId="3" fillId="16" borderId="56" xfId="0" applyFont="1" applyFill="1" applyBorder="1" applyAlignment="1">
      <alignment horizontal="right" vertical="center"/>
    </xf>
    <xf numFmtId="0" fontId="3" fillId="16" borderId="65" xfId="0" applyFont="1" applyFill="1" applyBorder="1" applyAlignment="1">
      <alignment horizontal="right" vertical="center"/>
    </xf>
    <xf numFmtId="0" fontId="3" fillId="16" borderId="33" xfId="0" applyFont="1" applyFill="1" applyBorder="1" applyAlignment="1">
      <alignment horizontal="right" vertical="center"/>
    </xf>
    <xf numFmtId="0" fontId="3" fillId="16" borderId="74" xfId="0" applyFont="1" applyFill="1" applyBorder="1" applyAlignment="1">
      <alignment horizontal="right" vertical="center"/>
    </xf>
    <xf numFmtId="1" fontId="3" fillId="2" borderId="40" xfId="0" applyNumberFormat="1" applyFont="1" applyFill="1" applyBorder="1" applyAlignment="1">
      <alignment horizontal="center" vertical="center"/>
    </xf>
    <xf numFmtId="1" fontId="3" fillId="2" borderId="71" xfId="0" applyNumberFormat="1" applyFont="1" applyFill="1" applyBorder="1" applyAlignment="1">
      <alignment horizontal="center" vertical="center"/>
    </xf>
    <xf numFmtId="1" fontId="0" fillId="0" borderId="33" xfId="0" applyNumberFormat="1" applyBorder="1" applyAlignment="1">
      <alignment horizontal="center"/>
    </xf>
    <xf numFmtId="0" fontId="3" fillId="0" borderId="0" xfId="0" applyFont="1" applyAlignment="1">
      <alignment horizontal="left"/>
    </xf>
    <xf numFmtId="2" fontId="20" fillId="24" borderId="52" xfId="0" applyNumberFormat="1" applyFont="1" applyFill="1" applyBorder="1" applyAlignment="1">
      <alignment horizontal="center"/>
    </xf>
    <xf numFmtId="2" fontId="20" fillId="24" borderId="50" xfId="0" applyNumberFormat="1" applyFont="1" applyFill="1" applyBorder="1" applyAlignment="1">
      <alignment horizontal="center"/>
    </xf>
    <xf numFmtId="2" fontId="20" fillId="24" borderId="61" xfId="0" applyNumberFormat="1" applyFont="1" applyFill="1" applyBorder="1" applyAlignment="1">
      <alignment horizontal="center"/>
    </xf>
    <xf numFmtId="0" fontId="3" fillId="16" borderId="34" xfId="0" applyFont="1" applyFill="1" applyBorder="1" applyAlignment="1">
      <alignment horizontal="right" vertical="center"/>
    </xf>
    <xf numFmtId="0" fontId="3" fillId="16" borderId="60" xfId="0" applyFont="1" applyFill="1" applyBorder="1" applyAlignment="1">
      <alignment horizontal="right" vertical="center"/>
    </xf>
    <xf numFmtId="1" fontId="3" fillId="16" borderId="56" xfId="0" applyNumberFormat="1" applyFont="1" applyFill="1" applyBorder="1" applyAlignment="1">
      <alignment horizontal="right"/>
    </xf>
    <xf numFmtId="1" fontId="3" fillId="16" borderId="65" xfId="0" applyNumberFormat="1" applyFont="1" applyFill="1" applyBorder="1" applyAlignment="1">
      <alignment horizontal="right"/>
    </xf>
    <xf numFmtId="0" fontId="20" fillId="2" borderId="52" xfId="0" applyFont="1" applyFill="1" applyBorder="1" applyAlignment="1">
      <alignment horizontal="center"/>
    </xf>
    <xf numFmtId="0" fontId="20" fillId="2" borderId="50" xfId="0" applyFont="1" applyFill="1" applyBorder="1" applyAlignment="1">
      <alignment horizontal="center"/>
    </xf>
    <xf numFmtId="0" fontId="20" fillId="2" borderId="61" xfId="0" applyFont="1" applyFill="1" applyBorder="1" applyAlignment="1">
      <alignment horizontal="center"/>
    </xf>
    <xf numFmtId="49" fontId="3" fillId="0" borderId="0" xfId="0" applyNumberFormat="1" applyFont="1" applyAlignment="1">
      <alignment horizontal="left"/>
    </xf>
    <xf numFmtId="0" fontId="7" fillId="2" borderId="16" xfId="0" applyFont="1" applyFill="1" applyBorder="1" applyAlignment="1">
      <alignment horizontal="center" vertical="center" textRotation="90"/>
    </xf>
    <xf numFmtId="0" fontId="7" fillId="2" borderId="12" xfId="0" applyFont="1" applyFill="1" applyBorder="1" applyAlignment="1">
      <alignment horizontal="center" vertical="center" textRotation="90"/>
    </xf>
    <xf numFmtId="0" fontId="7" fillId="2" borderId="21" xfId="0" applyFont="1" applyFill="1" applyBorder="1" applyAlignment="1">
      <alignment horizontal="center" vertical="center" textRotation="90"/>
    </xf>
    <xf numFmtId="0" fontId="21" fillId="2" borderId="6" xfId="0" applyFont="1" applyFill="1" applyBorder="1" applyAlignment="1">
      <alignment horizontal="left" vertical="center"/>
    </xf>
    <xf numFmtId="0" fontId="21" fillId="2" borderId="36" xfId="0" applyFont="1" applyFill="1" applyBorder="1" applyAlignment="1">
      <alignment horizontal="left" vertical="center"/>
    </xf>
    <xf numFmtId="0" fontId="0" fillId="0" borderId="39" xfId="0" applyBorder="1" applyAlignment="1">
      <alignment horizontal="center"/>
    </xf>
    <xf numFmtId="0" fontId="0" fillId="0" borderId="23" xfId="0" applyBorder="1" applyAlignment="1">
      <alignment horizontal="center"/>
    </xf>
    <xf numFmtId="0" fontId="0" fillId="0" borderId="67" xfId="0" applyBorder="1" applyAlignment="1">
      <alignment horizontal="center"/>
    </xf>
    <xf numFmtId="0" fontId="0" fillId="0" borderId="46" xfId="0" applyBorder="1" applyAlignment="1">
      <alignment horizontal="center"/>
    </xf>
    <xf numFmtId="0" fontId="0" fillId="0" borderId="43" xfId="0" applyBorder="1" applyAlignment="1">
      <alignment horizontal="center"/>
    </xf>
    <xf numFmtId="0" fontId="21" fillId="0" borderId="12" xfId="0" applyFont="1" applyBorder="1" applyAlignment="1">
      <alignment horizontal="center" vertical="center"/>
    </xf>
    <xf numFmtId="0" fontId="0" fillId="0" borderId="13" xfId="0" applyBorder="1" applyAlignment="1">
      <alignment horizontal="center" vertical="center"/>
    </xf>
    <xf numFmtId="0" fontId="21" fillId="0" borderId="13" xfId="0" applyFont="1" applyBorder="1" applyAlignment="1">
      <alignment horizontal="center" vertical="center"/>
    </xf>
    <xf numFmtId="0" fontId="0" fillId="0" borderId="27" xfId="0" applyBorder="1" applyAlignment="1">
      <alignment horizontal="center" textRotation="90"/>
    </xf>
    <xf numFmtId="0" fontId="0" fillId="0" borderId="37" xfId="0" applyBorder="1" applyAlignment="1">
      <alignment horizontal="center" textRotation="90"/>
    </xf>
    <xf numFmtId="0" fontId="0" fillId="0" borderId="17" xfId="0" applyBorder="1" applyAlignment="1">
      <alignment horizontal="center" textRotation="90"/>
    </xf>
    <xf numFmtId="0" fontId="0" fillId="0" borderId="15" xfId="0" applyBorder="1" applyAlignment="1">
      <alignment horizontal="center" textRotation="90"/>
    </xf>
    <xf numFmtId="0" fontId="0" fillId="0" borderId="36" xfId="0" applyBorder="1" applyAlignment="1">
      <alignment horizontal="center" textRotation="90"/>
    </xf>
    <xf numFmtId="0" fontId="0" fillId="0" borderId="28" xfId="0" applyBorder="1" applyAlignment="1">
      <alignment horizontal="center" textRotation="90"/>
    </xf>
    <xf numFmtId="0" fontId="0" fillId="0" borderId="26" xfId="0" applyBorder="1" applyAlignment="1">
      <alignment horizontal="center" textRotation="90"/>
    </xf>
    <xf numFmtId="0" fontId="0" fillId="0" borderId="75" xfId="0" applyBorder="1" applyAlignment="1">
      <alignment horizontal="center" textRotation="90"/>
    </xf>
    <xf numFmtId="0" fontId="0" fillId="0" borderId="16" xfId="0" applyBorder="1" applyAlignment="1">
      <alignment horizontal="center" textRotation="90"/>
    </xf>
    <xf numFmtId="0" fontId="0" fillId="0" borderId="12" xfId="0" applyBorder="1" applyAlignment="1">
      <alignment horizontal="center" vertical="center"/>
    </xf>
    <xf numFmtId="0" fontId="0" fillId="0" borderId="20" xfId="0" applyBorder="1" applyAlignment="1">
      <alignment horizontal="center" vertical="center"/>
    </xf>
    <xf numFmtId="0" fontId="0" fillId="0" borderId="34" xfId="0" applyBorder="1" applyAlignment="1">
      <alignment horizontal="center" vertical="center"/>
    </xf>
    <xf numFmtId="0" fontId="0" fillId="0" borderId="38" xfId="0" applyBorder="1" applyAlignment="1">
      <alignment horizontal="center" vertical="center"/>
    </xf>
    <xf numFmtId="0" fontId="21" fillId="0" borderId="34" xfId="0" applyFont="1" applyBorder="1" applyAlignment="1">
      <alignment horizontal="center" vertical="center"/>
    </xf>
    <xf numFmtId="0" fontId="0" fillId="0" borderId="60" xfId="0" applyBorder="1" applyAlignment="1">
      <alignment horizontal="center" vertical="center"/>
    </xf>
    <xf numFmtId="0" fontId="21" fillId="0" borderId="14" xfId="0" applyFont="1" applyBorder="1" applyAlignment="1">
      <alignment horizontal="center" vertical="center"/>
    </xf>
    <xf numFmtId="0" fontId="0" fillId="0" borderId="14" xfId="0" applyBorder="1" applyAlignment="1">
      <alignment horizontal="center" vertical="center"/>
    </xf>
    <xf numFmtId="0" fontId="28" fillId="0" borderId="0" xfId="0" applyFont="1" applyBorder="1" applyAlignment="1">
      <alignment horizontal="center"/>
    </xf>
    <xf numFmtId="0" fontId="28" fillId="0" borderId="30" xfId="0" applyFont="1" applyBorder="1" applyAlignment="1">
      <alignment horizontal="center"/>
    </xf>
    <xf numFmtId="0" fontId="28" fillId="0" borderId="3" xfId="0" applyFont="1" applyBorder="1" applyAlignment="1">
      <alignment horizontal="center"/>
    </xf>
  </cellXfs>
  <cellStyles count="2">
    <cellStyle name="Normal" xfId="0" builtinId="0"/>
    <cellStyle name="Percent" xfId="1" builtinId="5"/>
  </cellStyles>
  <dxfs count="9">
    <dxf>
      <fill>
        <patternFill patternType="gray125"/>
      </fill>
    </dxf>
    <dxf>
      <fill>
        <patternFill patternType="gray0625"/>
      </fill>
    </dxf>
    <dxf>
      <font>
        <b/>
        <i val="0"/>
        <condense val="0"/>
        <extend val="0"/>
        <color indexed="8"/>
      </font>
      <fill>
        <patternFill>
          <bgColor indexed="22"/>
        </patternFill>
      </fill>
    </dxf>
    <dxf>
      <fill>
        <patternFill patternType="gray0625">
          <bgColor indexed="9"/>
        </patternFill>
      </fill>
    </dxf>
    <dxf>
      <fill>
        <patternFill patternType="gray125"/>
      </fill>
    </dxf>
    <dxf>
      <fill>
        <patternFill patternType="gray0625"/>
      </fill>
    </dxf>
    <dxf>
      <font>
        <b/>
        <i val="0"/>
        <condense val="0"/>
        <extend val="0"/>
        <color indexed="8"/>
      </font>
      <fill>
        <patternFill>
          <bgColor indexed="22"/>
        </patternFill>
      </fill>
    </dxf>
    <dxf>
      <fill>
        <patternFill patternType="gray0625">
          <bgColor indexed="9"/>
        </patternFill>
      </fill>
    </dxf>
    <dxf>
      <font>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699708454810495"/>
          <c:y val="0.15164843301877631"/>
          <c:w val="0.64723032069970843"/>
          <c:h val="0.48791234971258463"/>
        </c:manualLayout>
      </c:layout>
      <c:pieChart>
        <c:varyColors val="1"/>
        <c:ser>
          <c:idx val="0"/>
          <c:order val="0"/>
          <c:spPr>
            <a:solidFill>
              <a:srgbClr val="C0C0C0"/>
            </a:solidFill>
            <a:ln w="12700">
              <a:solidFill>
                <a:srgbClr val="000000"/>
              </a:solidFill>
              <a:prstDash val="solid"/>
            </a:ln>
          </c:spPr>
          <c:dPt>
            <c:idx val="0"/>
            <c:bubble3D val="0"/>
            <c:extLst>
              <c:ext xmlns:c16="http://schemas.microsoft.com/office/drawing/2014/chart" uri="{C3380CC4-5D6E-409C-BE32-E72D297353CC}">
                <c16:uniqueId val="{00000000-632A-4B73-BF05-C5EA4018CBAB}"/>
              </c:ext>
            </c:extLst>
          </c:dPt>
          <c:dPt>
            <c:idx val="1"/>
            <c:bubble3D val="0"/>
            <c:spPr>
              <a:pattFill prst="weave">
                <a:fgClr>
                  <a:srgbClr val="333333"/>
                </a:fgClr>
                <a:bgClr>
                  <a:srgbClr val="C0C0C0"/>
                </a:bgClr>
              </a:pattFill>
              <a:ln w="12700">
                <a:solidFill>
                  <a:srgbClr val="000000"/>
                </a:solidFill>
                <a:prstDash val="solid"/>
              </a:ln>
            </c:spPr>
            <c:extLst>
              <c:ext xmlns:c16="http://schemas.microsoft.com/office/drawing/2014/chart" uri="{C3380CC4-5D6E-409C-BE32-E72D297353CC}">
                <c16:uniqueId val="{00000001-632A-4B73-BF05-C5EA4018CBAB}"/>
              </c:ext>
            </c:extLst>
          </c:dPt>
          <c:dPt>
            <c:idx val="2"/>
            <c:bubble3D val="0"/>
            <c:spPr>
              <a:solidFill>
                <a:srgbClr val="FFFFFF"/>
              </a:solidFill>
              <a:ln w="12700">
                <a:solidFill>
                  <a:srgbClr val="000000"/>
                </a:solidFill>
                <a:prstDash val="solid"/>
              </a:ln>
            </c:spPr>
            <c:extLst>
              <c:ext xmlns:c16="http://schemas.microsoft.com/office/drawing/2014/chart" uri="{C3380CC4-5D6E-409C-BE32-E72D297353CC}">
                <c16:uniqueId val="{00000002-632A-4B73-BF05-C5EA4018CBAB}"/>
              </c:ext>
            </c:extLst>
          </c:dPt>
          <c:dPt>
            <c:idx val="3"/>
            <c:bubble3D val="0"/>
            <c:spPr>
              <a:solidFill>
                <a:srgbClr val="808080"/>
              </a:solidFill>
              <a:ln w="12700">
                <a:solidFill>
                  <a:srgbClr val="000000"/>
                </a:solidFill>
                <a:prstDash val="solid"/>
              </a:ln>
            </c:spPr>
            <c:extLst>
              <c:ext xmlns:c16="http://schemas.microsoft.com/office/drawing/2014/chart" uri="{C3380CC4-5D6E-409C-BE32-E72D297353CC}">
                <c16:uniqueId val="{00000003-632A-4B73-BF05-C5EA4018CBAB}"/>
              </c:ext>
            </c:extLst>
          </c:dPt>
          <c:dPt>
            <c:idx val="4"/>
            <c:bubble3D val="0"/>
            <c:spPr>
              <a:solidFill>
                <a:srgbClr val="333333"/>
              </a:solidFill>
              <a:ln w="12700">
                <a:solidFill>
                  <a:srgbClr val="000000"/>
                </a:solidFill>
                <a:prstDash val="solid"/>
              </a:ln>
            </c:spPr>
            <c:extLst>
              <c:ext xmlns:c16="http://schemas.microsoft.com/office/drawing/2014/chart" uri="{C3380CC4-5D6E-409C-BE32-E72D297353CC}">
                <c16:uniqueId val="{00000004-632A-4B73-BF05-C5EA4018CBAB}"/>
              </c:ext>
            </c:extLst>
          </c:dPt>
          <c:dLbls>
            <c:numFmt formatCode="0%" sourceLinked="0"/>
            <c:spPr>
              <a:noFill/>
              <a:ln w="25400">
                <a:noFill/>
              </a:ln>
            </c:spPr>
            <c:txPr>
              <a:bodyPr wrap="square" lIns="38100" tIns="19050" rIns="38100" bIns="19050" anchor="ctr">
                <a:spAutoFit/>
              </a:bodyPr>
              <a:lstStyle/>
              <a:p>
                <a:pPr>
                  <a:defRPr sz="1775"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ProsekOcenaBezVladanja!$B$45:$B$49</c:f>
              <c:strCache>
                <c:ptCount val="5"/>
                <c:pt idx="0">
                  <c:v>odličnih</c:v>
                </c:pt>
                <c:pt idx="1">
                  <c:v>vrlo dobrih</c:v>
                </c:pt>
                <c:pt idx="2">
                  <c:v>dobrih</c:v>
                </c:pt>
                <c:pt idx="3">
                  <c:v>dovoljnih</c:v>
                </c:pt>
                <c:pt idx="4">
                  <c:v>nedovoljnih</c:v>
                </c:pt>
              </c:strCache>
            </c:strRef>
          </c:cat>
          <c:val>
            <c:numRef>
              <c:f>ProsekOcenaBezVladanja!$C$45:$C$49</c:f>
              <c:numCache>
                <c:formatCode>General</c:formatCode>
                <c:ptCount val="5"/>
                <c:pt idx="0">
                  <c:v>0</c:v>
                </c:pt>
                <c:pt idx="1">
                  <c:v>1</c:v>
                </c:pt>
                <c:pt idx="2">
                  <c:v>0</c:v>
                </c:pt>
                <c:pt idx="3">
                  <c:v>0</c:v>
                </c:pt>
                <c:pt idx="4">
                  <c:v>0</c:v>
                </c:pt>
              </c:numCache>
            </c:numRef>
          </c:val>
          <c:extLst>
            <c:ext xmlns:c16="http://schemas.microsoft.com/office/drawing/2014/chart" uri="{C3380CC4-5D6E-409C-BE32-E72D297353CC}">
              <c16:uniqueId val="{00000005-632A-4B73-BF05-C5EA4018CBAB}"/>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883831447296481"/>
          <c:y val="0.7334467475349925"/>
          <c:w val="0.25930276725353257"/>
          <c:h val="0.1893039637734992"/>
        </c:manualLayout>
      </c:layout>
      <c:overlay val="0"/>
      <c:spPr>
        <a:solidFill>
          <a:srgbClr val="FFFFFF"/>
        </a:solidFill>
        <a:ln w="3175">
          <a:solidFill>
            <a:srgbClr val="FFFFFF"/>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12700">
      <a:solidFill>
        <a:srgbClr val="FFFFFF"/>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portrait" horizontalDpi="300" verticalDpi="300"/>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20699708454810495"/>
          <c:y val="0.15164843301877631"/>
          <c:w val="0.64723032069970843"/>
          <c:h val="0.48791234971258463"/>
        </c:manualLayout>
      </c:layout>
      <c:pieChart>
        <c:varyColors val="1"/>
        <c:ser>
          <c:idx val="0"/>
          <c:order val="0"/>
          <c:spPr>
            <a:solidFill>
              <a:srgbClr val="C0C0C0"/>
            </a:solidFill>
            <a:ln w="12700">
              <a:solidFill>
                <a:srgbClr val="000000"/>
              </a:solidFill>
              <a:prstDash val="solid"/>
            </a:ln>
          </c:spPr>
          <c:dPt>
            <c:idx val="0"/>
            <c:bubble3D val="0"/>
            <c:extLst>
              <c:ext xmlns:c16="http://schemas.microsoft.com/office/drawing/2014/chart" uri="{C3380CC4-5D6E-409C-BE32-E72D297353CC}">
                <c16:uniqueId val="{00000000-A3D8-4CB4-A3F8-9A8CB42CE742}"/>
              </c:ext>
            </c:extLst>
          </c:dPt>
          <c:dPt>
            <c:idx val="1"/>
            <c:bubble3D val="0"/>
            <c:spPr>
              <a:pattFill prst="weave">
                <a:fgClr>
                  <a:srgbClr val="333333"/>
                </a:fgClr>
                <a:bgClr>
                  <a:srgbClr val="C0C0C0"/>
                </a:bgClr>
              </a:pattFill>
              <a:ln w="12700">
                <a:solidFill>
                  <a:srgbClr val="000000"/>
                </a:solidFill>
                <a:prstDash val="solid"/>
              </a:ln>
            </c:spPr>
            <c:extLst>
              <c:ext xmlns:c16="http://schemas.microsoft.com/office/drawing/2014/chart" uri="{C3380CC4-5D6E-409C-BE32-E72D297353CC}">
                <c16:uniqueId val="{00000001-A3D8-4CB4-A3F8-9A8CB42CE742}"/>
              </c:ext>
            </c:extLst>
          </c:dPt>
          <c:dPt>
            <c:idx val="2"/>
            <c:bubble3D val="0"/>
            <c:spPr>
              <a:solidFill>
                <a:srgbClr val="FFFFFF"/>
              </a:solidFill>
              <a:ln w="12700">
                <a:solidFill>
                  <a:srgbClr val="000000"/>
                </a:solidFill>
                <a:prstDash val="solid"/>
              </a:ln>
            </c:spPr>
            <c:extLst>
              <c:ext xmlns:c16="http://schemas.microsoft.com/office/drawing/2014/chart" uri="{C3380CC4-5D6E-409C-BE32-E72D297353CC}">
                <c16:uniqueId val="{00000002-A3D8-4CB4-A3F8-9A8CB42CE742}"/>
              </c:ext>
            </c:extLst>
          </c:dPt>
          <c:dPt>
            <c:idx val="3"/>
            <c:bubble3D val="0"/>
            <c:spPr>
              <a:solidFill>
                <a:srgbClr val="808080"/>
              </a:solidFill>
              <a:ln w="12700">
                <a:solidFill>
                  <a:srgbClr val="000000"/>
                </a:solidFill>
                <a:prstDash val="solid"/>
              </a:ln>
            </c:spPr>
            <c:extLst>
              <c:ext xmlns:c16="http://schemas.microsoft.com/office/drawing/2014/chart" uri="{C3380CC4-5D6E-409C-BE32-E72D297353CC}">
                <c16:uniqueId val="{00000003-A3D8-4CB4-A3F8-9A8CB42CE742}"/>
              </c:ext>
            </c:extLst>
          </c:dPt>
          <c:dPt>
            <c:idx val="4"/>
            <c:bubble3D val="0"/>
            <c:spPr>
              <a:solidFill>
                <a:srgbClr val="333333"/>
              </a:solidFill>
              <a:ln w="12700">
                <a:solidFill>
                  <a:srgbClr val="000000"/>
                </a:solidFill>
                <a:prstDash val="solid"/>
              </a:ln>
            </c:spPr>
            <c:extLst>
              <c:ext xmlns:c16="http://schemas.microsoft.com/office/drawing/2014/chart" uri="{C3380CC4-5D6E-409C-BE32-E72D297353CC}">
                <c16:uniqueId val="{00000004-A3D8-4CB4-A3F8-9A8CB42CE742}"/>
              </c:ext>
            </c:extLst>
          </c:dPt>
          <c:dLbls>
            <c:numFmt formatCode="0%" sourceLinked="0"/>
            <c:spPr>
              <a:noFill/>
              <a:ln w="25400">
                <a:noFill/>
              </a:ln>
            </c:spPr>
            <c:txPr>
              <a:bodyPr wrap="square" lIns="38100" tIns="19050" rIns="38100" bIns="19050" anchor="ctr">
                <a:spAutoFit/>
              </a:bodyPr>
              <a:lstStyle/>
              <a:p>
                <a:pPr>
                  <a:defRPr sz="1775" b="0" i="0" u="none" strike="noStrike" baseline="0">
                    <a:solidFill>
                      <a:srgbClr val="000000"/>
                    </a:solidFill>
                    <a:latin typeface="Arial"/>
                    <a:ea typeface="Arial"/>
                    <a:cs typeface="Arial"/>
                  </a:defRPr>
                </a:pPr>
                <a:endParaRPr lang="en-US"/>
              </a:p>
            </c:txPr>
            <c:showLegendKey val="0"/>
            <c:showVal val="0"/>
            <c:showCatName val="0"/>
            <c:showSerName val="0"/>
            <c:showPercent val="1"/>
            <c:showBubbleSize val="0"/>
            <c:showLeaderLines val="1"/>
            <c:extLst>
              <c:ext xmlns:c15="http://schemas.microsoft.com/office/drawing/2012/chart" uri="{CE6537A1-D6FC-4f65-9D91-7224C49458BB}"/>
            </c:extLst>
          </c:dLbls>
          <c:cat>
            <c:strRef>
              <c:f>ProsekOcenaSaVladanjem!$B$45:$B$49</c:f>
              <c:strCache>
                <c:ptCount val="5"/>
                <c:pt idx="0">
                  <c:v>odličnih</c:v>
                </c:pt>
                <c:pt idx="1">
                  <c:v>vrlo dobrih</c:v>
                </c:pt>
                <c:pt idx="2">
                  <c:v>dobrih</c:v>
                </c:pt>
                <c:pt idx="3">
                  <c:v>dovoljnih</c:v>
                </c:pt>
                <c:pt idx="4">
                  <c:v>nedovoljnih</c:v>
                </c:pt>
              </c:strCache>
            </c:strRef>
          </c:cat>
          <c:val>
            <c:numRef>
              <c:f>ProsekOcenaSaVladanjem!$C$45:$C$49</c:f>
              <c:numCache>
                <c:formatCode>General</c:formatCode>
                <c:ptCount val="5"/>
                <c:pt idx="0">
                  <c:v>0</c:v>
                </c:pt>
                <c:pt idx="1">
                  <c:v>1</c:v>
                </c:pt>
                <c:pt idx="2">
                  <c:v>0</c:v>
                </c:pt>
                <c:pt idx="3">
                  <c:v>0</c:v>
                </c:pt>
                <c:pt idx="4">
                  <c:v>0</c:v>
                </c:pt>
              </c:numCache>
            </c:numRef>
          </c:val>
          <c:extLst>
            <c:ext xmlns:c16="http://schemas.microsoft.com/office/drawing/2014/chart" uri="{C3380CC4-5D6E-409C-BE32-E72D297353CC}">
              <c16:uniqueId val="{00000005-A3D8-4CB4-A3F8-9A8CB42CE742}"/>
            </c:ext>
          </c:extLst>
        </c:ser>
        <c:dLbls>
          <c:showLegendKey val="0"/>
          <c:showVal val="0"/>
          <c:showCatName val="0"/>
          <c:showSerName val="0"/>
          <c:showPercent val="0"/>
          <c:showBubbleSize val="0"/>
          <c:showLeaderLines val="1"/>
        </c:dLbls>
        <c:firstSliceAng val="0"/>
      </c:pieChart>
      <c:spPr>
        <a:noFill/>
        <a:ln w="25400">
          <a:noFill/>
        </a:ln>
      </c:spPr>
    </c:plotArea>
    <c:legend>
      <c:legendPos val="r"/>
      <c:layout>
        <c:manualLayout>
          <c:xMode val="edge"/>
          <c:yMode val="edge"/>
          <c:x val="0.64883831447296481"/>
          <c:y val="0.7334467475349925"/>
          <c:w val="0.25930276725353257"/>
          <c:h val="0.1893039637734992"/>
        </c:manualLayout>
      </c:layout>
      <c:overlay val="0"/>
      <c:spPr>
        <a:solidFill>
          <a:srgbClr val="FFFFFF"/>
        </a:solidFill>
        <a:ln w="3175">
          <a:solidFill>
            <a:srgbClr val="FFFFFF"/>
          </a:solidFill>
          <a:prstDash val="solid"/>
        </a:ln>
      </c:spPr>
      <c:txPr>
        <a:bodyPr/>
        <a:lstStyle/>
        <a:p>
          <a:pPr>
            <a:defRPr sz="1100" b="0" i="0" u="none" strike="noStrike" baseline="0">
              <a:solidFill>
                <a:srgbClr val="000000"/>
              </a:solidFill>
              <a:latin typeface="Arial"/>
              <a:ea typeface="Arial"/>
              <a:cs typeface="Arial"/>
            </a:defRPr>
          </a:pPr>
          <a:endParaRPr lang="en-US"/>
        </a:p>
      </c:txPr>
    </c:legend>
    <c:plotVisOnly val="1"/>
    <c:dispBlanksAs val="zero"/>
    <c:showDLblsOverMax val="0"/>
  </c:chart>
  <c:spPr>
    <a:solidFill>
      <a:srgbClr val="FFFFFF"/>
    </a:solidFill>
    <a:ln w="12700">
      <a:solidFill>
        <a:srgbClr val="FFFFFF"/>
      </a:solidFill>
      <a:prstDash val="solid"/>
    </a:ln>
  </c:spPr>
  <c:txPr>
    <a:bodyPr/>
    <a:lstStyle/>
    <a:p>
      <a:pPr>
        <a:defRPr sz="1200" b="0" i="0" u="none" strike="noStrike" baseline="0">
          <a:solidFill>
            <a:srgbClr val="000000"/>
          </a:solidFill>
          <a:latin typeface="Arial"/>
          <a:ea typeface="Arial"/>
          <a:cs typeface="Arial"/>
        </a:defRPr>
      </a:pPr>
      <a:endParaRPr lang="en-US"/>
    </a:p>
  </c:txPr>
  <c:printSettings>
    <c:headerFooter alignWithMargins="0"/>
    <c:pageMargins b="1" l="0.75" r="0.75" t="1" header="0.5" footer="0.5"/>
    <c:pageSetup paperSize="9" orientation="portrait" horizontalDpi="300" verticalDpi="300"/>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121920</xdr:colOff>
      <xdr:row>3</xdr:row>
      <xdr:rowOff>106680</xdr:rowOff>
    </xdr:from>
    <xdr:to>
      <xdr:col>10</xdr:col>
      <xdr:colOff>571500</xdr:colOff>
      <xdr:row>57</xdr:row>
      <xdr:rowOff>30480</xdr:rowOff>
    </xdr:to>
    <xdr:graphicFrame macro="">
      <xdr:nvGraphicFramePr>
        <xdr:cNvPr id="3293" name="Chart 1027">
          <a:extLst>
            <a:ext uri="{FF2B5EF4-FFF2-40B4-BE49-F238E27FC236}">
              <a16:creationId xmlns:a16="http://schemas.microsoft.com/office/drawing/2014/main" id="{FE68FDD7-F128-16CD-DBE7-70F1A15E47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121920</xdr:colOff>
      <xdr:row>3</xdr:row>
      <xdr:rowOff>106680</xdr:rowOff>
    </xdr:from>
    <xdr:to>
      <xdr:col>10</xdr:col>
      <xdr:colOff>571500</xdr:colOff>
      <xdr:row>57</xdr:row>
      <xdr:rowOff>30480</xdr:rowOff>
    </xdr:to>
    <xdr:graphicFrame macro="">
      <xdr:nvGraphicFramePr>
        <xdr:cNvPr id="8411" name="Chart 1">
          <a:extLst>
            <a:ext uri="{FF2B5EF4-FFF2-40B4-BE49-F238E27FC236}">
              <a16:creationId xmlns:a16="http://schemas.microsoft.com/office/drawing/2014/main" id="{95D5CBDE-E08D-18C1-E436-375C3796DB9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79A7DF-A7D9-4D41-8F53-6E920D62DE31}">
  <dimension ref="A2:A4"/>
  <sheetViews>
    <sheetView showGridLines="0" showRowColHeaders="0" tabSelected="1" zoomScaleNormal="100" zoomScaleSheetLayoutView="110" workbookViewId="0">
      <selection activeCell="B8" sqref="B8"/>
    </sheetView>
  </sheetViews>
  <sheetFormatPr defaultRowHeight="13.2"/>
  <cols>
    <col min="1" max="1" width="174.5546875" customWidth="1"/>
    <col min="2" max="2" width="43.5546875" customWidth="1"/>
  </cols>
  <sheetData>
    <row r="2" spans="1:1" ht="60" customHeight="1">
      <c r="A2" s="81" t="s">
        <v>170</v>
      </c>
    </row>
    <row r="3" spans="1:1" ht="350.1" customHeight="1">
      <c r="A3" s="288" t="s">
        <v>169</v>
      </c>
    </row>
    <row r="4" spans="1:1" ht="15.6">
      <c r="A4" s="82"/>
    </row>
  </sheetData>
  <sheetProtection password="CA0D" sheet="1" selectLockedCells="1" selectUnlockedCells="1"/>
  <phoneticPr fontId="4" type="noConversion"/>
  <printOptions horizontalCentered="1"/>
  <pageMargins left="0.35433070866141736" right="0.35433070866141736" top="0.19685039370078741" bottom="0.19685039370078741" header="0.51181102362204722" footer="0.51181102362204722"/>
  <pageSetup paperSize="9"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E21E-9CB0-47FB-A06D-12B693075723}">
  <dimension ref="A1:R35"/>
  <sheetViews>
    <sheetView showGridLines="0" showRowColHeaders="0" topLeftCell="AA1" zoomScaleNormal="100" workbookViewId="0">
      <selection activeCell="AL27" sqref="AL26:AL27"/>
    </sheetView>
  </sheetViews>
  <sheetFormatPr defaultRowHeight="13.2"/>
  <cols>
    <col min="1" max="1" width="6.109375" style="138" hidden="1" customWidth="1"/>
    <col min="2" max="2" width="7.44140625" style="138" hidden="1" customWidth="1"/>
    <col min="3" max="3" width="9" style="138" hidden="1" customWidth="1"/>
    <col min="4" max="4" width="3.88671875" style="138" hidden="1" customWidth="1"/>
    <col min="5" max="5" width="5.44140625" style="138" hidden="1" customWidth="1"/>
    <col min="6" max="6" width="6.6640625" style="138" hidden="1" customWidth="1"/>
    <col min="7" max="8" width="4.5546875" style="138" hidden="1" customWidth="1"/>
    <col min="9" max="9" width="8.44140625" style="138" hidden="1" customWidth="1"/>
    <col min="10" max="10" width="5" style="138" hidden="1" customWidth="1"/>
    <col min="11" max="11" width="5.88671875" style="138" hidden="1" customWidth="1"/>
    <col min="12" max="12" width="5.5546875" style="138" hidden="1" customWidth="1"/>
    <col min="13" max="13" width="4.6640625" style="138" hidden="1" customWidth="1"/>
    <col min="14" max="14" width="3.109375" style="138" hidden="1" customWidth="1"/>
    <col min="15" max="15" width="9.109375" style="138" hidden="1" customWidth="1"/>
    <col min="16" max="16" width="5.33203125" style="138" hidden="1" customWidth="1"/>
    <col min="17" max="17" width="4.44140625" style="138" hidden="1" customWidth="1"/>
    <col min="18" max="18" width="0" style="138" hidden="1" customWidth="1"/>
    <col min="19" max="26" width="0" hidden="1" customWidth="1"/>
  </cols>
  <sheetData>
    <row r="1" spans="1:18">
      <c r="A1" s="274" t="s">
        <v>82</v>
      </c>
      <c r="B1" s="274" t="s">
        <v>83</v>
      </c>
      <c r="C1" s="274" t="s">
        <v>84</v>
      </c>
      <c r="D1" s="274" t="s">
        <v>85</v>
      </c>
      <c r="E1" s="274"/>
      <c r="F1" s="274"/>
      <c r="G1" s="274" t="s">
        <v>115</v>
      </c>
      <c r="H1" s="274"/>
      <c r="I1" s="274"/>
      <c r="J1" s="274" t="s">
        <v>116</v>
      </c>
      <c r="K1" s="274"/>
      <c r="L1" s="556" t="s">
        <v>87</v>
      </c>
      <c r="M1" s="557"/>
      <c r="N1" s="274"/>
      <c r="O1" s="557" t="s">
        <v>80</v>
      </c>
      <c r="P1" s="557"/>
      <c r="Q1" s="274"/>
      <c r="R1" s="275"/>
    </row>
    <row r="2" spans="1:18">
      <c r="A2" s="276">
        <f>UnosOcena!X6</f>
        <v>0</v>
      </c>
      <c r="B2" s="276">
        <f>UnosOcena!Y6</f>
        <v>0</v>
      </c>
      <c r="C2" s="277">
        <f>A2+B2</f>
        <v>0</v>
      </c>
      <c r="D2" s="275">
        <f>IF(C2=0,1,0)</f>
        <v>1</v>
      </c>
      <c r="E2" s="275"/>
      <c r="F2" s="275"/>
      <c r="G2" s="275" t="str">
        <f>IF(A2&gt;0,A2,"")</f>
        <v/>
      </c>
      <c r="H2" s="275"/>
      <c r="I2" s="275"/>
      <c r="J2" s="275" t="str">
        <f>IF(G2&gt;200,G2,"")</f>
        <v/>
      </c>
      <c r="K2" s="275"/>
      <c r="L2" s="278"/>
      <c r="M2" s="275" t="str">
        <f>IF(B2&gt;0,B2,"")</f>
        <v/>
      </c>
      <c r="N2" s="275"/>
      <c r="O2" s="275"/>
      <c r="P2" s="275" t="str">
        <f>IF(M2&gt;25,M2,"")</f>
        <v/>
      </c>
      <c r="Q2" s="275"/>
      <c r="R2" s="275"/>
    </row>
    <row r="3" spans="1:18">
      <c r="A3" s="276">
        <f>UnosOcena!X7</f>
        <v>0</v>
      </c>
      <c r="B3" s="276">
        <f>UnosOcena!Y7</f>
        <v>0</v>
      </c>
      <c r="C3" s="277">
        <f t="shared" ref="C3:C31" si="0">A3+B3</f>
        <v>0</v>
      </c>
      <c r="D3" s="275">
        <f t="shared" ref="D3:D31" si="1">IF(C3=0,1,0)</f>
        <v>1</v>
      </c>
      <c r="E3" s="275"/>
      <c r="F3" s="275"/>
      <c r="G3" s="275" t="str">
        <f t="shared" ref="G3:G31" si="2">IF(A3&gt;0,A3,"")</f>
        <v/>
      </c>
      <c r="H3" s="275"/>
      <c r="I3" s="275"/>
      <c r="J3" s="275" t="str">
        <f t="shared" ref="J3:J31" si="3">IF(G3&gt;200,G3,"")</f>
        <v/>
      </c>
      <c r="K3" s="275"/>
      <c r="L3" s="278"/>
      <c r="M3" s="275" t="str">
        <f t="shared" ref="M3:M31" si="4">IF(B3&gt;0,B3,"")</f>
        <v/>
      </c>
      <c r="N3" s="275"/>
      <c r="O3" s="275"/>
      <c r="P3" s="275" t="str">
        <f t="shared" ref="P3:P31" si="5">IF(M3&gt;25,M3,"")</f>
        <v/>
      </c>
      <c r="Q3" s="275"/>
      <c r="R3" s="275"/>
    </row>
    <row r="4" spans="1:18">
      <c r="A4" s="276">
        <f>UnosOcena!X8</f>
        <v>0</v>
      </c>
      <c r="B4" s="276">
        <f>UnosOcena!Y8</f>
        <v>0</v>
      </c>
      <c r="C4" s="277">
        <f t="shared" si="0"/>
        <v>0</v>
      </c>
      <c r="D4" s="275">
        <f t="shared" si="1"/>
        <v>1</v>
      </c>
      <c r="E4" s="275"/>
      <c r="F4" s="275"/>
      <c r="G4" s="275" t="str">
        <f t="shared" si="2"/>
        <v/>
      </c>
      <c r="H4" s="275"/>
      <c r="I4" s="275"/>
      <c r="J4" s="275" t="str">
        <f t="shared" si="3"/>
        <v/>
      </c>
      <c r="K4" s="275"/>
      <c r="L4" s="278"/>
      <c r="M4" s="275" t="str">
        <f t="shared" si="4"/>
        <v/>
      </c>
      <c r="N4" s="275"/>
      <c r="O4" s="275"/>
      <c r="P4" s="275" t="str">
        <f t="shared" si="5"/>
        <v/>
      </c>
      <c r="Q4" s="275"/>
      <c r="R4" s="275"/>
    </row>
    <row r="5" spans="1:18">
      <c r="A5" s="276">
        <f>UnosOcena!X9</f>
        <v>0</v>
      </c>
      <c r="B5" s="276">
        <f>UnosOcena!Y9</f>
        <v>0</v>
      </c>
      <c r="C5" s="277">
        <f t="shared" si="0"/>
        <v>0</v>
      </c>
      <c r="D5" s="275">
        <f t="shared" si="1"/>
        <v>1</v>
      </c>
      <c r="E5" s="275"/>
      <c r="F5" s="275"/>
      <c r="G5" s="275" t="str">
        <f t="shared" si="2"/>
        <v/>
      </c>
      <c r="H5" s="275"/>
      <c r="I5" s="275"/>
      <c r="J5" s="275" t="str">
        <f t="shared" si="3"/>
        <v/>
      </c>
      <c r="K5" s="275"/>
      <c r="L5" s="278"/>
      <c r="M5" s="275" t="str">
        <f t="shared" si="4"/>
        <v/>
      </c>
      <c r="N5" s="275"/>
      <c r="O5" s="275"/>
      <c r="P5" s="275" t="str">
        <f t="shared" si="5"/>
        <v/>
      </c>
      <c r="Q5" s="275"/>
      <c r="R5" s="275"/>
    </row>
    <row r="6" spans="1:18">
      <c r="A6" s="276">
        <f>UnosOcena!X10</f>
        <v>0</v>
      </c>
      <c r="B6" s="276">
        <f>UnosOcena!Y10</f>
        <v>0</v>
      </c>
      <c r="C6" s="277">
        <f t="shared" si="0"/>
        <v>0</v>
      </c>
      <c r="D6" s="275">
        <f t="shared" si="1"/>
        <v>1</v>
      </c>
      <c r="E6" s="275"/>
      <c r="F6" s="275"/>
      <c r="G6" s="275" t="str">
        <f t="shared" si="2"/>
        <v/>
      </c>
      <c r="H6" s="275"/>
      <c r="I6" s="275"/>
      <c r="J6" s="275" t="str">
        <f t="shared" si="3"/>
        <v/>
      </c>
      <c r="K6" s="275"/>
      <c r="L6" s="278"/>
      <c r="M6" s="275" t="str">
        <f t="shared" si="4"/>
        <v/>
      </c>
      <c r="N6" s="275"/>
      <c r="O6" s="275"/>
      <c r="P6" s="275" t="str">
        <f t="shared" si="5"/>
        <v/>
      </c>
      <c r="Q6" s="275"/>
      <c r="R6" s="275"/>
    </row>
    <row r="7" spans="1:18">
      <c r="A7" s="276">
        <f>UnosOcena!X11</f>
        <v>0</v>
      </c>
      <c r="B7" s="276">
        <f>UnosOcena!Y11</f>
        <v>0</v>
      </c>
      <c r="C7" s="277">
        <f t="shared" si="0"/>
        <v>0</v>
      </c>
      <c r="D7" s="275">
        <f t="shared" si="1"/>
        <v>1</v>
      </c>
      <c r="E7" s="275"/>
      <c r="F7" s="275"/>
      <c r="G7" s="275" t="str">
        <f t="shared" si="2"/>
        <v/>
      </c>
      <c r="H7" s="275"/>
      <c r="I7" s="275"/>
      <c r="J7" s="275" t="str">
        <f t="shared" si="3"/>
        <v/>
      </c>
      <c r="K7" s="275"/>
      <c r="L7" s="278"/>
      <c r="M7" s="275" t="str">
        <f t="shared" si="4"/>
        <v/>
      </c>
      <c r="N7" s="275"/>
      <c r="O7" s="275"/>
      <c r="P7" s="275" t="str">
        <f t="shared" si="5"/>
        <v/>
      </c>
      <c r="Q7" s="275"/>
      <c r="R7" s="275"/>
    </row>
    <row r="8" spans="1:18">
      <c r="A8" s="276">
        <f>UnosOcena!X12</f>
        <v>0</v>
      </c>
      <c r="B8" s="276">
        <f>UnosOcena!Y12</f>
        <v>0</v>
      </c>
      <c r="C8" s="277">
        <f t="shared" si="0"/>
        <v>0</v>
      </c>
      <c r="D8" s="275">
        <f t="shared" si="1"/>
        <v>1</v>
      </c>
      <c r="E8" s="275"/>
      <c r="F8" s="275"/>
      <c r="G8" s="275" t="str">
        <f t="shared" si="2"/>
        <v/>
      </c>
      <c r="H8" s="275"/>
      <c r="I8" s="275"/>
      <c r="J8" s="275" t="str">
        <f t="shared" si="3"/>
        <v/>
      </c>
      <c r="K8" s="275"/>
      <c r="L8" s="278"/>
      <c r="M8" s="275" t="str">
        <f t="shared" si="4"/>
        <v/>
      </c>
      <c r="N8" s="275"/>
      <c r="O8" s="275"/>
      <c r="P8" s="275" t="str">
        <f t="shared" si="5"/>
        <v/>
      </c>
      <c r="Q8" s="275"/>
      <c r="R8" s="275"/>
    </row>
    <row r="9" spans="1:18">
      <c r="A9" s="276">
        <f>UnosOcena!X13</f>
        <v>0</v>
      </c>
      <c r="B9" s="276">
        <f>UnosOcena!Y13</f>
        <v>0</v>
      </c>
      <c r="C9" s="277">
        <f t="shared" si="0"/>
        <v>0</v>
      </c>
      <c r="D9" s="275">
        <f t="shared" si="1"/>
        <v>1</v>
      </c>
      <c r="E9" s="275"/>
      <c r="F9" s="275"/>
      <c r="G9" s="275" t="str">
        <f t="shared" si="2"/>
        <v/>
      </c>
      <c r="H9" s="275"/>
      <c r="I9" s="275"/>
      <c r="J9" s="275" t="str">
        <f t="shared" si="3"/>
        <v/>
      </c>
      <c r="K9" s="275"/>
      <c r="L9" s="278"/>
      <c r="M9" s="275" t="str">
        <f t="shared" si="4"/>
        <v/>
      </c>
      <c r="N9" s="275"/>
      <c r="O9" s="275"/>
      <c r="P9" s="275" t="str">
        <f t="shared" si="5"/>
        <v/>
      </c>
      <c r="Q9" s="275"/>
      <c r="R9" s="275"/>
    </row>
    <row r="10" spans="1:18">
      <c r="A10" s="276">
        <f>UnosOcena!X14</f>
        <v>0</v>
      </c>
      <c r="B10" s="276">
        <f>UnosOcena!Y14</f>
        <v>0</v>
      </c>
      <c r="C10" s="277">
        <f t="shared" si="0"/>
        <v>0</v>
      </c>
      <c r="D10" s="275">
        <f t="shared" si="1"/>
        <v>1</v>
      </c>
      <c r="E10" s="275"/>
      <c r="F10" s="275"/>
      <c r="G10" s="275" t="str">
        <f t="shared" si="2"/>
        <v/>
      </c>
      <c r="H10" s="275"/>
      <c r="I10" s="275"/>
      <c r="J10" s="275" t="str">
        <f t="shared" si="3"/>
        <v/>
      </c>
      <c r="K10" s="275"/>
      <c r="L10" s="278"/>
      <c r="M10" s="275" t="str">
        <f t="shared" si="4"/>
        <v/>
      </c>
      <c r="N10" s="275"/>
      <c r="O10" s="275"/>
      <c r="P10" s="275" t="str">
        <f t="shared" si="5"/>
        <v/>
      </c>
      <c r="Q10" s="275"/>
      <c r="R10" s="275"/>
    </row>
    <row r="11" spans="1:18">
      <c r="A11" s="276">
        <f>UnosOcena!X15</f>
        <v>0</v>
      </c>
      <c r="B11" s="276">
        <f>UnosOcena!Y15</f>
        <v>0</v>
      </c>
      <c r="C11" s="277">
        <f t="shared" si="0"/>
        <v>0</v>
      </c>
      <c r="D11" s="275">
        <f t="shared" si="1"/>
        <v>1</v>
      </c>
      <c r="E11" s="275"/>
      <c r="F11" s="275"/>
      <c r="G11" s="275" t="str">
        <f t="shared" si="2"/>
        <v/>
      </c>
      <c r="H11" s="275"/>
      <c r="I11" s="275"/>
      <c r="J11" s="275" t="str">
        <f t="shared" si="3"/>
        <v/>
      </c>
      <c r="K11" s="275"/>
      <c r="L11" s="278"/>
      <c r="M11" s="275" t="str">
        <f t="shared" si="4"/>
        <v/>
      </c>
      <c r="N11" s="275"/>
      <c r="O11" s="275"/>
      <c r="P11" s="275" t="str">
        <f t="shared" si="5"/>
        <v/>
      </c>
      <c r="Q11" s="275"/>
      <c r="R11" s="275"/>
    </row>
    <row r="12" spans="1:18">
      <c r="A12" s="276">
        <f>UnosOcena!X16</f>
        <v>0</v>
      </c>
      <c r="B12" s="276">
        <f>UnosOcena!Y16</f>
        <v>0</v>
      </c>
      <c r="C12" s="277">
        <f t="shared" si="0"/>
        <v>0</v>
      </c>
      <c r="D12" s="275">
        <f t="shared" si="1"/>
        <v>1</v>
      </c>
      <c r="E12" s="275"/>
      <c r="F12" s="275"/>
      <c r="G12" s="275" t="str">
        <f t="shared" si="2"/>
        <v/>
      </c>
      <c r="H12" s="275"/>
      <c r="I12" s="275"/>
      <c r="J12" s="275" t="str">
        <f t="shared" si="3"/>
        <v/>
      </c>
      <c r="K12" s="275"/>
      <c r="L12" s="278"/>
      <c r="M12" s="275" t="str">
        <f t="shared" si="4"/>
        <v/>
      </c>
      <c r="N12" s="275"/>
      <c r="O12" s="275"/>
      <c r="P12" s="275" t="str">
        <f t="shared" si="5"/>
        <v/>
      </c>
      <c r="Q12" s="275"/>
      <c r="R12" s="275"/>
    </row>
    <row r="13" spans="1:18">
      <c r="A13" s="276">
        <f>UnosOcena!X17</f>
        <v>0</v>
      </c>
      <c r="B13" s="276">
        <f>UnosOcena!Y17</f>
        <v>0</v>
      </c>
      <c r="C13" s="277">
        <f t="shared" si="0"/>
        <v>0</v>
      </c>
      <c r="D13" s="275">
        <f t="shared" si="1"/>
        <v>1</v>
      </c>
      <c r="E13" s="275"/>
      <c r="F13" s="275"/>
      <c r="G13" s="275" t="str">
        <f t="shared" si="2"/>
        <v/>
      </c>
      <c r="H13" s="275"/>
      <c r="I13" s="275"/>
      <c r="J13" s="275" t="str">
        <f t="shared" si="3"/>
        <v/>
      </c>
      <c r="K13" s="275"/>
      <c r="L13" s="278"/>
      <c r="M13" s="275" t="str">
        <f t="shared" si="4"/>
        <v/>
      </c>
      <c r="N13" s="275"/>
      <c r="O13" s="275"/>
      <c r="P13" s="275" t="str">
        <f t="shared" si="5"/>
        <v/>
      </c>
      <c r="Q13" s="275"/>
      <c r="R13" s="275"/>
    </row>
    <row r="14" spans="1:18">
      <c r="A14" s="276">
        <f>UnosOcena!X18</f>
        <v>0</v>
      </c>
      <c r="B14" s="276">
        <f>UnosOcena!Y18</f>
        <v>0</v>
      </c>
      <c r="C14" s="277">
        <f t="shared" si="0"/>
        <v>0</v>
      </c>
      <c r="D14" s="275">
        <f t="shared" si="1"/>
        <v>1</v>
      </c>
      <c r="E14" s="275"/>
      <c r="F14" s="275"/>
      <c r="G14" s="275" t="str">
        <f t="shared" si="2"/>
        <v/>
      </c>
      <c r="H14" s="275"/>
      <c r="I14" s="275"/>
      <c r="J14" s="275" t="str">
        <f t="shared" si="3"/>
        <v/>
      </c>
      <c r="K14" s="275"/>
      <c r="L14" s="278"/>
      <c r="M14" s="275" t="str">
        <f t="shared" si="4"/>
        <v/>
      </c>
      <c r="N14" s="275"/>
      <c r="O14" s="275"/>
      <c r="P14" s="275" t="str">
        <f t="shared" si="5"/>
        <v/>
      </c>
      <c r="Q14" s="275"/>
      <c r="R14" s="275"/>
    </row>
    <row r="15" spans="1:18">
      <c r="A15" s="276">
        <f>UnosOcena!X19</f>
        <v>0</v>
      </c>
      <c r="B15" s="276">
        <f>UnosOcena!Y19</f>
        <v>0</v>
      </c>
      <c r="C15" s="277">
        <f t="shared" si="0"/>
        <v>0</v>
      </c>
      <c r="D15" s="275">
        <f t="shared" si="1"/>
        <v>1</v>
      </c>
      <c r="E15" s="275"/>
      <c r="F15" s="275"/>
      <c r="G15" s="275" t="str">
        <f t="shared" si="2"/>
        <v/>
      </c>
      <c r="H15" s="275"/>
      <c r="I15" s="275"/>
      <c r="J15" s="275" t="str">
        <f t="shared" si="3"/>
        <v/>
      </c>
      <c r="K15" s="275"/>
      <c r="L15" s="278"/>
      <c r="M15" s="275" t="str">
        <f t="shared" si="4"/>
        <v/>
      </c>
      <c r="N15" s="275"/>
      <c r="O15" s="275"/>
      <c r="P15" s="275" t="str">
        <f t="shared" si="5"/>
        <v/>
      </c>
      <c r="Q15" s="275"/>
      <c r="R15" s="275"/>
    </row>
    <row r="16" spans="1:18">
      <c r="A16" s="276">
        <f>UnosOcena!X20</f>
        <v>0</v>
      </c>
      <c r="B16" s="276">
        <f>UnosOcena!Y20</f>
        <v>0</v>
      </c>
      <c r="C16" s="277">
        <f t="shared" si="0"/>
        <v>0</v>
      </c>
      <c r="D16" s="275">
        <f t="shared" si="1"/>
        <v>1</v>
      </c>
      <c r="E16" s="275"/>
      <c r="F16" s="275"/>
      <c r="G16" s="275" t="str">
        <f t="shared" si="2"/>
        <v/>
      </c>
      <c r="H16" s="275"/>
      <c r="I16" s="275"/>
      <c r="J16" s="275" t="str">
        <f t="shared" si="3"/>
        <v/>
      </c>
      <c r="K16" s="275"/>
      <c r="L16" s="278"/>
      <c r="M16" s="275" t="str">
        <f t="shared" si="4"/>
        <v/>
      </c>
      <c r="N16" s="275"/>
      <c r="O16" s="275"/>
      <c r="P16" s="275" t="str">
        <f t="shared" si="5"/>
        <v/>
      </c>
      <c r="Q16" s="275"/>
      <c r="R16" s="275"/>
    </row>
    <row r="17" spans="1:18">
      <c r="A17" s="276">
        <f>UnosOcena!X21</f>
        <v>0</v>
      </c>
      <c r="B17" s="276">
        <f>UnosOcena!Y21</f>
        <v>0</v>
      </c>
      <c r="C17" s="277">
        <f t="shared" si="0"/>
        <v>0</v>
      </c>
      <c r="D17" s="275">
        <f t="shared" si="1"/>
        <v>1</v>
      </c>
      <c r="E17" s="275"/>
      <c r="F17" s="275"/>
      <c r="G17" s="275" t="str">
        <f t="shared" si="2"/>
        <v/>
      </c>
      <c r="H17" s="275"/>
      <c r="I17" s="275"/>
      <c r="J17" s="275" t="str">
        <f t="shared" si="3"/>
        <v/>
      </c>
      <c r="K17" s="275"/>
      <c r="L17" s="278"/>
      <c r="M17" s="275" t="str">
        <f t="shared" si="4"/>
        <v/>
      </c>
      <c r="N17" s="275"/>
      <c r="O17" s="275"/>
      <c r="P17" s="275" t="str">
        <f t="shared" si="5"/>
        <v/>
      </c>
      <c r="Q17" s="275"/>
      <c r="R17" s="275"/>
    </row>
    <row r="18" spans="1:18">
      <c r="A18" s="276">
        <f>UnosOcena!X22</f>
        <v>0</v>
      </c>
      <c r="B18" s="276">
        <f>UnosOcena!Y22</f>
        <v>0</v>
      </c>
      <c r="C18" s="277">
        <f t="shared" si="0"/>
        <v>0</v>
      </c>
      <c r="D18" s="275">
        <f t="shared" si="1"/>
        <v>1</v>
      </c>
      <c r="E18" s="275"/>
      <c r="F18" s="275"/>
      <c r="G18" s="275" t="str">
        <f t="shared" si="2"/>
        <v/>
      </c>
      <c r="H18" s="275"/>
      <c r="I18" s="275"/>
      <c r="J18" s="275" t="str">
        <f t="shared" si="3"/>
        <v/>
      </c>
      <c r="K18" s="275"/>
      <c r="L18" s="278"/>
      <c r="M18" s="275" t="str">
        <f t="shared" si="4"/>
        <v/>
      </c>
      <c r="N18" s="275"/>
      <c r="O18" s="275"/>
      <c r="P18" s="275" t="str">
        <f t="shared" si="5"/>
        <v/>
      </c>
      <c r="Q18" s="275"/>
      <c r="R18" s="275"/>
    </row>
    <row r="19" spans="1:18">
      <c r="A19" s="276">
        <f>UnosOcena!X23</f>
        <v>0</v>
      </c>
      <c r="B19" s="276">
        <f>UnosOcena!Y23</f>
        <v>0</v>
      </c>
      <c r="C19" s="277">
        <f t="shared" si="0"/>
        <v>0</v>
      </c>
      <c r="D19" s="275">
        <f t="shared" si="1"/>
        <v>1</v>
      </c>
      <c r="E19" s="275"/>
      <c r="F19" s="275"/>
      <c r="G19" s="275" t="str">
        <f t="shared" si="2"/>
        <v/>
      </c>
      <c r="H19" s="275"/>
      <c r="I19" s="275"/>
      <c r="J19" s="275" t="str">
        <f t="shared" si="3"/>
        <v/>
      </c>
      <c r="K19" s="275"/>
      <c r="L19" s="278"/>
      <c r="M19" s="275" t="str">
        <f t="shared" si="4"/>
        <v/>
      </c>
      <c r="N19" s="275"/>
      <c r="O19" s="275"/>
      <c r="P19" s="275" t="str">
        <f t="shared" si="5"/>
        <v/>
      </c>
      <c r="Q19" s="275"/>
      <c r="R19" s="275"/>
    </row>
    <row r="20" spans="1:18">
      <c r="A20" s="276">
        <f>UnosOcena!X24</f>
        <v>0</v>
      </c>
      <c r="B20" s="276">
        <f>UnosOcena!Y24</f>
        <v>0</v>
      </c>
      <c r="C20" s="277">
        <f t="shared" si="0"/>
        <v>0</v>
      </c>
      <c r="D20" s="275">
        <f t="shared" si="1"/>
        <v>1</v>
      </c>
      <c r="E20" s="275"/>
      <c r="F20" s="275"/>
      <c r="G20" s="275" t="str">
        <f t="shared" si="2"/>
        <v/>
      </c>
      <c r="H20" s="275"/>
      <c r="I20" s="275"/>
      <c r="J20" s="275" t="str">
        <f t="shared" si="3"/>
        <v/>
      </c>
      <c r="K20" s="275"/>
      <c r="L20" s="278"/>
      <c r="M20" s="275" t="str">
        <f t="shared" si="4"/>
        <v/>
      </c>
      <c r="N20" s="275"/>
      <c r="O20" s="275"/>
      <c r="P20" s="275" t="str">
        <f t="shared" si="5"/>
        <v/>
      </c>
      <c r="Q20" s="275"/>
      <c r="R20" s="275"/>
    </row>
    <row r="21" spans="1:18">
      <c r="A21" s="276">
        <f>UnosOcena!X25</f>
        <v>0</v>
      </c>
      <c r="B21" s="276">
        <f>UnosOcena!Y25</f>
        <v>0</v>
      </c>
      <c r="C21" s="277">
        <f t="shared" si="0"/>
        <v>0</v>
      </c>
      <c r="D21" s="275">
        <f t="shared" si="1"/>
        <v>1</v>
      </c>
      <c r="E21" s="275"/>
      <c r="F21" s="275"/>
      <c r="G21" s="275" t="str">
        <f t="shared" si="2"/>
        <v/>
      </c>
      <c r="H21" s="275"/>
      <c r="I21" s="275"/>
      <c r="J21" s="275" t="str">
        <f t="shared" si="3"/>
        <v/>
      </c>
      <c r="K21" s="275"/>
      <c r="L21" s="278"/>
      <c r="M21" s="275" t="str">
        <f t="shared" si="4"/>
        <v/>
      </c>
      <c r="N21" s="275"/>
      <c r="O21" s="275"/>
      <c r="P21" s="275" t="str">
        <f t="shared" si="5"/>
        <v/>
      </c>
      <c r="Q21" s="275"/>
      <c r="R21" s="275"/>
    </row>
    <row r="22" spans="1:18">
      <c r="A22" s="276">
        <f>UnosOcena!X26</f>
        <v>0</v>
      </c>
      <c r="B22" s="276">
        <f>UnosOcena!Y26</f>
        <v>0</v>
      </c>
      <c r="C22" s="277">
        <f t="shared" si="0"/>
        <v>0</v>
      </c>
      <c r="D22" s="275">
        <f t="shared" si="1"/>
        <v>1</v>
      </c>
      <c r="E22" s="275"/>
      <c r="F22" s="275"/>
      <c r="G22" s="275" t="str">
        <f t="shared" si="2"/>
        <v/>
      </c>
      <c r="H22" s="275"/>
      <c r="I22" s="275"/>
      <c r="J22" s="275" t="str">
        <f t="shared" si="3"/>
        <v/>
      </c>
      <c r="K22" s="275"/>
      <c r="L22" s="278"/>
      <c r="M22" s="275" t="str">
        <f t="shared" si="4"/>
        <v/>
      </c>
      <c r="N22" s="275"/>
      <c r="O22" s="275"/>
      <c r="P22" s="275" t="str">
        <f t="shared" si="5"/>
        <v/>
      </c>
      <c r="Q22" s="275"/>
      <c r="R22" s="275"/>
    </row>
    <row r="23" spans="1:18">
      <c r="A23" s="276">
        <f>UnosOcena!X27</f>
        <v>0</v>
      </c>
      <c r="B23" s="276">
        <f>UnosOcena!Y27</f>
        <v>0</v>
      </c>
      <c r="C23" s="277">
        <f t="shared" si="0"/>
        <v>0</v>
      </c>
      <c r="D23" s="275">
        <f t="shared" si="1"/>
        <v>1</v>
      </c>
      <c r="E23" s="275"/>
      <c r="F23" s="275"/>
      <c r="G23" s="275" t="str">
        <f t="shared" si="2"/>
        <v/>
      </c>
      <c r="H23" s="275"/>
      <c r="I23" s="275"/>
      <c r="J23" s="275" t="str">
        <f t="shared" si="3"/>
        <v/>
      </c>
      <c r="K23" s="275"/>
      <c r="L23" s="278"/>
      <c r="M23" s="275" t="str">
        <f t="shared" si="4"/>
        <v/>
      </c>
      <c r="N23" s="275"/>
      <c r="O23" s="275"/>
      <c r="P23" s="275" t="str">
        <f t="shared" si="5"/>
        <v/>
      </c>
      <c r="Q23" s="275"/>
      <c r="R23" s="275"/>
    </row>
    <row r="24" spans="1:18">
      <c r="A24" s="276">
        <f>UnosOcena!X28</f>
        <v>0</v>
      </c>
      <c r="B24" s="276">
        <f>UnosOcena!Y28</f>
        <v>0</v>
      </c>
      <c r="C24" s="277">
        <f t="shared" si="0"/>
        <v>0</v>
      </c>
      <c r="D24" s="275">
        <f t="shared" si="1"/>
        <v>1</v>
      </c>
      <c r="E24" s="275"/>
      <c r="F24" s="275"/>
      <c r="G24" s="275" t="str">
        <f t="shared" si="2"/>
        <v/>
      </c>
      <c r="H24" s="275"/>
      <c r="I24" s="275"/>
      <c r="J24" s="275" t="str">
        <f t="shared" si="3"/>
        <v/>
      </c>
      <c r="K24" s="275"/>
      <c r="L24" s="278"/>
      <c r="M24" s="275" t="str">
        <f t="shared" si="4"/>
        <v/>
      </c>
      <c r="N24" s="275"/>
      <c r="O24" s="275"/>
      <c r="P24" s="275" t="str">
        <f t="shared" si="5"/>
        <v/>
      </c>
      <c r="Q24" s="275"/>
      <c r="R24" s="275"/>
    </row>
    <row r="25" spans="1:18">
      <c r="A25" s="276">
        <f>UnosOcena!X29</f>
        <v>0</v>
      </c>
      <c r="B25" s="276">
        <f>UnosOcena!Y29</f>
        <v>0</v>
      </c>
      <c r="C25" s="277">
        <f t="shared" si="0"/>
        <v>0</v>
      </c>
      <c r="D25" s="275">
        <f t="shared" si="1"/>
        <v>1</v>
      </c>
      <c r="E25" s="275"/>
      <c r="F25" s="275"/>
      <c r="G25" s="275" t="str">
        <f t="shared" si="2"/>
        <v/>
      </c>
      <c r="H25" s="275"/>
      <c r="I25" s="275"/>
      <c r="J25" s="275" t="str">
        <f t="shared" si="3"/>
        <v/>
      </c>
      <c r="K25" s="275"/>
      <c r="L25" s="278"/>
      <c r="M25" s="275" t="str">
        <f t="shared" si="4"/>
        <v/>
      </c>
      <c r="N25" s="275"/>
      <c r="O25" s="275"/>
      <c r="P25" s="275" t="str">
        <f t="shared" si="5"/>
        <v/>
      </c>
      <c r="Q25" s="275"/>
      <c r="R25" s="275"/>
    </row>
    <row r="26" spans="1:18">
      <c r="A26" s="276">
        <f>UnosOcena!X30</f>
        <v>0</v>
      </c>
      <c r="B26" s="276">
        <f>UnosOcena!Y30</f>
        <v>0</v>
      </c>
      <c r="C26" s="277">
        <f t="shared" si="0"/>
        <v>0</v>
      </c>
      <c r="D26" s="275">
        <f t="shared" si="1"/>
        <v>1</v>
      </c>
      <c r="E26" s="275"/>
      <c r="F26" s="275"/>
      <c r="G26" s="275" t="str">
        <f t="shared" si="2"/>
        <v/>
      </c>
      <c r="H26" s="275"/>
      <c r="I26" s="275"/>
      <c r="J26" s="275" t="str">
        <f t="shared" si="3"/>
        <v/>
      </c>
      <c r="K26" s="275"/>
      <c r="L26" s="278"/>
      <c r="M26" s="275" t="str">
        <f t="shared" si="4"/>
        <v/>
      </c>
      <c r="N26" s="275"/>
      <c r="O26" s="275"/>
      <c r="P26" s="275" t="str">
        <f t="shared" si="5"/>
        <v/>
      </c>
      <c r="Q26" s="275"/>
      <c r="R26" s="275"/>
    </row>
    <row r="27" spans="1:18">
      <c r="A27" s="276">
        <f>UnosOcena!X31</f>
        <v>0</v>
      </c>
      <c r="B27" s="276">
        <f>UnosOcena!Y31</f>
        <v>0</v>
      </c>
      <c r="C27" s="277">
        <f t="shared" si="0"/>
        <v>0</v>
      </c>
      <c r="D27" s="275">
        <f t="shared" si="1"/>
        <v>1</v>
      </c>
      <c r="E27" s="275"/>
      <c r="F27" s="275"/>
      <c r="G27" s="275" t="str">
        <f t="shared" si="2"/>
        <v/>
      </c>
      <c r="H27" s="275"/>
      <c r="I27" s="275"/>
      <c r="J27" s="275" t="str">
        <f t="shared" si="3"/>
        <v/>
      </c>
      <c r="K27" s="275"/>
      <c r="L27" s="278"/>
      <c r="M27" s="275" t="str">
        <f t="shared" si="4"/>
        <v/>
      </c>
      <c r="N27" s="275"/>
      <c r="O27" s="275"/>
      <c r="P27" s="275" t="str">
        <f t="shared" si="5"/>
        <v/>
      </c>
      <c r="Q27" s="275"/>
      <c r="R27" s="275"/>
    </row>
    <row r="28" spans="1:18">
      <c r="A28" s="276">
        <f>UnosOcena!X32</f>
        <v>0</v>
      </c>
      <c r="B28" s="276">
        <f>UnosOcena!Y32</f>
        <v>0</v>
      </c>
      <c r="C28" s="277">
        <f t="shared" si="0"/>
        <v>0</v>
      </c>
      <c r="D28" s="275">
        <f t="shared" si="1"/>
        <v>1</v>
      </c>
      <c r="E28" s="275"/>
      <c r="F28" s="275"/>
      <c r="G28" s="275" t="str">
        <f t="shared" si="2"/>
        <v/>
      </c>
      <c r="H28" s="275"/>
      <c r="I28" s="275"/>
      <c r="J28" s="275" t="str">
        <f t="shared" si="3"/>
        <v/>
      </c>
      <c r="K28" s="275"/>
      <c r="L28" s="278"/>
      <c r="M28" s="275" t="str">
        <f t="shared" si="4"/>
        <v/>
      </c>
      <c r="N28" s="275"/>
      <c r="O28" s="275"/>
      <c r="P28" s="275" t="str">
        <f t="shared" si="5"/>
        <v/>
      </c>
      <c r="Q28" s="275"/>
      <c r="R28" s="275"/>
    </row>
    <row r="29" spans="1:18">
      <c r="A29" s="276">
        <f>UnosOcena!X33</f>
        <v>0</v>
      </c>
      <c r="B29" s="276">
        <f>UnosOcena!Y33</f>
        <v>0</v>
      </c>
      <c r="C29" s="277">
        <f t="shared" si="0"/>
        <v>0</v>
      </c>
      <c r="D29" s="275">
        <f t="shared" si="1"/>
        <v>1</v>
      </c>
      <c r="E29" s="275"/>
      <c r="F29" s="275"/>
      <c r="G29" s="275" t="str">
        <f t="shared" si="2"/>
        <v/>
      </c>
      <c r="H29" s="275"/>
      <c r="I29" s="275"/>
      <c r="J29" s="275" t="str">
        <f t="shared" si="3"/>
        <v/>
      </c>
      <c r="K29" s="275"/>
      <c r="L29" s="278"/>
      <c r="M29" s="275" t="str">
        <f t="shared" si="4"/>
        <v/>
      </c>
      <c r="N29" s="275"/>
      <c r="O29" s="275"/>
      <c r="P29" s="275" t="str">
        <f t="shared" si="5"/>
        <v/>
      </c>
      <c r="Q29" s="275"/>
      <c r="R29" s="275"/>
    </row>
    <row r="30" spans="1:18">
      <c r="A30" s="276">
        <f>UnosOcena!X34</f>
        <v>0</v>
      </c>
      <c r="B30" s="276">
        <f>UnosOcena!Y34</f>
        <v>0</v>
      </c>
      <c r="C30" s="277">
        <f t="shared" si="0"/>
        <v>0</v>
      </c>
      <c r="D30" s="275">
        <f t="shared" si="1"/>
        <v>1</v>
      </c>
      <c r="E30" s="275"/>
      <c r="F30" s="275"/>
      <c r="G30" s="275" t="str">
        <f t="shared" si="2"/>
        <v/>
      </c>
      <c r="H30" s="275"/>
      <c r="I30" s="275"/>
      <c r="J30" s="275" t="str">
        <f t="shared" si="3"/>
        <v/>
      </c>
      <c r="K30" s="275"/>
      <c r="L30" s="278"/>
      <c r="M30" s="275" t="str">
        <f t="shared" si="4"/>
        <v/>
      </c>
      <c r="N30" s="275"/>
      <c r="O30" s="275"/>
      <c r="P30" s="275" t="str">
        <f t="shared" si="5"/>
        <v/>
      </c>
      <c r="Q30" s="275"/>
      <c r="R30" s="275"/>
    </row>
    <row r="31" spans="1:18">
      <c r="A31" s="279">
        <f>UnosOcena!X35</f>
        <v>0</v>
      </c>
      <c r="B31" s="279">
        <f>UnosOcena!Y35</f>
        <v>0</v>
      </c>
      <c r="C31" s="280">
        <f t="shared" si="0"/>
        <v>0</v>
      </c>
      <c r="D31" s="274">
        <f t="shared" si="1"/>
        <v>1</v>
      </c>
      <c r="E31" s="274"/>
      <c r="F31" s="274"/>
      <c r="G31" s="274" t="str">
        <f t="shared" si="2"/>
        <v/>
      </c>
      <c r="H31" s="274"/>
      <c r="I31" s="274"/>
      <c r="J31" s="274" t="str">
        <f t="shared" si="3"/>
        <v/>
      </c>
      <c r="K31" s="274"/>
      <c r="L31" s="281"/>
      <c r="M31" s="274" t="str">
        <f t="shared" si="4"/>
        <v/>
      </c>
      <c r="N31" s="274"/>
      <c r="O31" s="274"/>
      <c r="P31" s="274" t="str">
        <f t="shared" si="5"/>
        <v/>
      </c>
      <c r="Q31" s="274"/>
      <c r="R31" s="275"/>
    </row>
    <row r="32" spans="1:18">
      <c r="A32" s="275"/>
      <c r="B32" s="275"/>
      <c r="C32" s="275"/>
      <c r="D32" s="275"/>
      <c r="E32" s="275"/>
      <c r="F32" s="275"/>
      <c r="G32" s="275"/>
      <c r="H32" s="275"/>
      <c r="I32" s="275"/>
      <c r="J32" s="275"/>
      <c r="K32" s="275"/>
      <c r="L32" s="278"/>
      <c r="M32" s="275"/>
      <c r="N32" s="275"/>
      <c r="O32" s="275"/>
      <c r="P32" s="275"/>
      <c r="Q32" s="275"/>
      <c r="R32" s="275"/>
    </row>
    <row r="33" spans="1:18">
      <c r="A33" s="282"/>
      <c r="B33" s="282"/>
      <c r="C33" s="276" t="s">
        <v>86</v>
      </c>
      <c r="D33" s="283">
        <f>SUM(D2:D31)-(30-ProsekOcenaBezVladanja!M56)</f>
        <v>0</v>
      </c>
      <c r="E33" s="283"/>
      <c r="F33" s="275" t="s">
        <v>115</v>
      </c>
      <c r="G33" s="275">
        <f>COUNTIF(G2:G31,"&lt;201")</f>
        <v>0</v>
      </c>
      <c r="H33" s="275"/>
      <c r="I33" s="275" t="s">
        <v>116</v>
      </c>
      <c r="J33" s="275">
        <f>COUNT(J2:J31)</f>
        <v>0</v>
      </c>
      <c r="K33" s="275"/>
      <c r="L33" s="278" t="s">
        <v>87</v>
      </c>
      <c r="M33" s="275">
        <f>COUNTIF(M2:M31,"&lt;26")</f>
        <v>0</v>
      </c>
      <c r="N33" s="275"/>
      <c r="O33" s="275" t="s">
        <v>80</v>
      </c>
      <c r="P33" s="275">
        <f>COUNT(P2:P31)</f>
        <v>0</v>
      </c>
      <c r="Q33" s="275"/>
      <c r="R33" s="275"/>
    </row>
    <row r="34" spans="1:18">
      <c r="A34" s="275"/>
      <c r="B34" s="275"/>
      <c r="C34" s="275" t="s">
        <v>89</v>
      </c>
      <c r="D34" s="276">
        <f>COUNTIF(C2:C31,"&lt;&gt;0")</f>
        <v>0</v>
      </c>
      <c r="E34" s="276"/>
      <c r="F34" s="275" t="s">
        <v>84</v>
      </c>
      <c r="G34" s="275">
        <f>SUMIF(G2:G31,"&lt;201")</f>
        <v>0</v>
      </c>
      <c r="H34" s="275"/>
      <c r="I34" s="275" t="s">
        <v>84</v>
      </c>
      <c r="J34" s="275">
        <f>SUM(J2:J31)</f>
        <v>0</v>
      </c>
      <c r="K34" s="275"/>
      <c r="L34" s="275" t="s">
        <v>84</v>
      </c>
      <c r="M34" s="275">
        <f>SUMIF(M2:M31,"&lt;26")</f>
        <v>0</v>
      </c>
      <c r="N34" s="275"/>
      <c r="O34" s="275" t="s">
        <v>88</v>
      </c>
      <c r="P34" s="275">
        <f>SUM(P2:P31)</f>
        <v>0</v>
      </c>
      <c r="Q34" s="275"/>
      <c r="R34" s="275"/>
    </row>
    <row r="35" spans="1:18">
      <c r="A35" s="275"/>
      <c r="B35" s="275"/>
      <c r="C35" s="275"/>
      <c r="D35" s="275"/>
      <c r="E35" s="275"/>
      <c r="F35" s="275"/>
      <c r="G35" s="275"/>
      <c r="H35" s="275"/>
      <c r="I35" s="275"/>
      <c r="J35" s="275"/>
      <c r="K35" s="275"/>
      <c r="L35" s="275"/>
      <c r="M35" s="275"/>
      <c r="N35" s="275"/>
      <c r="O35" s="275"/>
      <c r="P35" s="275"/>
      <c r="Q35" s="275"/>
      <c r="R35" s="275"/>
    </row>
  </sheetData>
  <sheetProtection password="CA0D" sheet="1" objects="1" scenarios="1" selectLockedCells="1" selectUnlockedCells="1"/>
  <mergeCells count="2">
    <mergeCell ref="L1:M1"/>
    <mergeCell ref="O1:P1"/>
  </mergeCells>
  <phoneticPr fontId="4" type="noConversion"/>
  <pageMargins left="0.19685039370078741" right="0.15748031496062992" top="0.19685039370078741" bottom="0.19685039370078741" header="0.51181102362204722" footer="0.51181102362204722"/>
  <pageSetup paperSize="9" orientation="landscape" horizontalDpi="0"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7A834-2CA8-49A3-9D22-FCD7825BCBC5}">
  <dimension ref="A1:Y51"/>
  <sheetViews>
    <sheetView showGridLines="0" zoomScaleNormal="150" workbookViewId="0">
      <selection activeCell="L10" sqref="L10"/>
    </sheetView>
  </sheetViews>
  <sheetFormatPr defaultRowHeight="13.2"/>
  <cols>
    <col min="1" max="1" width="2.6640625" customWidth="1"/>
    <col min="2" max="2" width="28.6640625" customWidth="1"/>
    <col min="3" max="23" width="3.44140625" customWidth="1"/>
    <col min="24" max="24" width="3.33203125" customWidth="1"/>
    <col min="25" max="25" width="3.44140625" customWidth="1"/>
  </cols>
  <sheetData>
    <row r="1" spans="1:25">
      <c r="A1" s="5"/>
      <c r="B1" s="5"/>
      <c r="C1" s="5"/>
      <c r="D1" s="5"/>
      <c r="E1" s="5"/>
      <c r="F1" s="5"/>
      <c r="G1" s="5"/>
      <c r="H1" s="5"/>
      <c r="I1" s="5"/>
      <c r="J1" s="5"/>
      <c r="K1" s="5"/>
      <c r="L1" s="5"/>
      <c r="M1" s="5"/>
      <c r="N1" s="5"/>
      <c r="O1" s="5"/>
      <c r="P1" s="6"/>
      <c r="Q1" s="330" t="s">
        <v>46</v>
      </c>
      <c r="R1" s="330"/>
      <c r="S1" s="330"/>
      <c r="T1" s="330"/>
      <c r="U1" s="335" t="s">
        <v>146</v>
      </c>
      <c r="V1" s="335"/>
      <c r="W1" s="335"/>
      <c r="X1" s="335"/>
      <c r="Y1" s="335"/>
    </row>
    <row r="2" spans="1:25" ht="15.6">
      <c r="A2" s="5"/>
      <c r="B2" s="5"/>
      <c r="C2" s="5"/>
      <c r="D2" s="297" t="s">
        <v>24</v>
      </c>
      <c r="E2" s="297"/>
      <c r="F2" s="297"/>
      <c r="G2" s="297"/>
      <c r="H2" s="297"/>
      <c r="I2" s="297"/>
      <c r="J2" s="297"/>
      <c r="K2" s="297"/>
      <c r="L2" s="297"/>
      <c r="M2" s="297"/>
      <c r="N2" s="329" t="s">
        <v>95</v>
      </c>
      <c r="O2" s="329"/>
      <c r="P2" s="5"/>
      <c r="Q2" s="5"/>
      <c r="R2" s="5"/>
      <c r="S2" s="333" t="s">
        <v>120</v>
      </c>
      <c r="T2" s="333"/>
      <c r="U2" s="334" t="s">
        <v>168</v>
      </c>
      <c r="V2" s="334"/>
      <c r="W2" s="334"/>
      <c r="X2" s="334"/>
      <c r="Y2" s="334"/>
    </row>
    <row r="3" spans="1:25" ht="14.25" customHeight="1" thickBot="1">
      <c r="A3" s="5"/>
      <c r="B3" s="5"/>
      <c r="C3" s="5"/>
      <c r="D3" s="7"/>
      <c r="E3" s="7"/>
      <c r="F3" s="7"/>
      <c r="G3" s="7"/>
      <c r="H3" s="7"/>
      <c r="I3" s="7"/>
      <c r="J3" s="7"/>
      <c r="K3" s="7"/>
      <c r="L3" s="7"/>
      <c r="M3" s="7"/>
      <c r="N3" s="8"/>
      <c r="O3" s="8"/>
      <c r="P3" s="8"/>
      <c r="Q3" s="8"/>
      <c r="R3" s="8"/>
      <c r="S3" s="331" t="s">
        <v>166</v>
      </c>
      <c r="T3" s="331"/>
      <c r="U3" s="332" t="s">
        <v>147</v>
      </c>
      <c r="V3" s="332"/>
      <c r="W3" s="332"/>
      <c r="X3" s="332"/>
      <c r="Y3" s="332"/>
    </row>
    <row r="4" spans="1:25" ht="13.8" thickBot="1">
      <c r="A4" s="9">
        <v>1</v>
      </c>
      <c r="B4" s="9">
        <v>2</v>
      </c>
      <c r="C4" s="75">
        <v>3</v>
      </c>
      <c r="D4" s="127">
        <v>4</v>
      </c>
      <c r="E4" s="128">
        <v>5</v>
      </c>
      <c r="F4" s="128">
        <v>6</v>
      </c>
      <c r="G4" s="128">
        <v>7</v>
      </c>
      <c r="H4" s="128">
        <v>8</v>
      </c>
      <c r="I4" s="128">
        <v>9</v>
      </c>
      <c r="J4" s="128">
        <v>10</v>
      </c>
      <c r="K4" s="128">
        <v>11</v>
      </c>
      <c r="L4" s="128">
        <v>12</v>
      </c>
      <c r="M4" s="128">
        <v>13</v>
      </c>
      <c r="N4" s="128">
        <v>14</v>
      </c>
      <c r="O4" s="128">
        <v>15</v>
      </c>
      <c r="P4" s="128">
        <v>16</v>
      </c>
      <c r="Q4" s="129">
        <v>17</v>
      </c>
      <c r="R4" s="130">
        <v>18</v>
      </c>
      <c r="S4" s="127">
        <v>19</v>
      </c>
      <c r="T4" s="131">
        <v>20</v>
      </c>
      <c r="U4" s="127">
        <v>21</v>
      </c>
      <c r="V4" s="129">
        <v>22</v>
      </c>
      <c r="W4" s="130">
        <v>23</v>
      </c>
      <c r="X4" s="127">
        <v>24</v>
      </c>
      <c r="Y4" s="129">
        <v>25</v>
      </c>
    </row>
    <row r="5" spans="1:25" ht="87" thickBot="1">
      <c r="A5" s="14" t="s">
        <v>13</v>
      </c>
      <c r="B5" s="15" t="s">
        <v>14</v>
      </c>
      <c r="C5" s="76" t="s">
        <v>56</v>
      </c>
      <c r="D5" s="124" t="s">
        <v>0</v>
      </c>
      <c r="E5" s="125" t="s">
        <v>1</v>
      </c>
      <c r="F5" s="125" t="s">
        <v>16</v>
      </c>
      <c r="G5" s="125" t="s">
        <v>2</v>
      </c>
      <c r="H5" s="125" t="s">
        <v>3</v>
      </c>
      <c r="I5" s="125" t="s">
        <v>5</v>
      </c>
      <c r="J5" s="125" t="s">
        <v>92</v>
      </c>
      <c r="K5" s="125" t="s">
        <v>93</v>
      </c>
      <c r="L5" s="125" t="s">
        <v>91</v>
      </c>
      <c r="M5" s="125" t="s">
        <v>15</v>
      </c>
      <c r="N5" s="125" t="s">
        <v>94</v>
      </c>
      <c r="O5" s="125" t="s">
        <v>4</v>
      </c>
      <c r="P5" s="125" t="s">
        <v>12</v>
      </c>
      <c r="Q5" s="135" t="s">
        <v>23</v>
      </c>
      <c r="R5" s="126" t="s">
        <v>98</v>
      </c>
      <c r="S5" s="184" t="s">
        <v>96</v>
      </c>
      <c r="T5" s="185" t="s">
        <v>97</v>
      </c>
      <c r="U5" s="120" t="s">
        <v>101</v>
      </c>
      <c r="V5" s="120" t="s">
        <v>101</v>
      </c>
      <c r="W5" s="121" t="s">
        <v>25</v>
      </c>
      <c r="X5" s="122" t="s">
        <v>32</v>
      </c>
      <c r="Y5" s="123" t="s">
        <v>33</v>
      </c>
    </row>
    <row r="6" spans="1:25" ht="18" customHeight="1">
      <c r="A6" s="1">
        <v>1</v>
      </c>
      <c r="B6" s="36"/>
      <c r="C6" s="58"/>
      <c r="D6" s="70"/>
      <c r="E6" s="71"/>
      <c r="F6" s="71"/>
      <c r="G6" s="71"/>
      <c r="H6" s="71"/>
      <c r="I6" s="71"/>
      <c r="J6" s="71"/>
      <c r="K6" s="111"/>
      <c r="L6" s="111"/>
      <c r="M6" s="71"/>
      <c r="N6" s="71"/>
      <c r="O6" s="106"/>
      <c r="P6" s="108"/>
      <c r="Q6" s="117"/>
      <c r="R6" s="73"/>
      <c r="S6" s="186"/>
      <c r="T6" s="187"/>
      <c r="U6" s="156"/>
      <c r="V6" s="156"/>
      <c r="W6" s="72"/>
      <c r="X6" s="77"/>
      <c r="Y6" s="78"/>
    </row>
    <row r="7" spans="1:25" ht="18" customHeight="1">
      <c r="A7" s="2">
        <v>2</v>
      </c>
      <c r="B7" s="37"/>
      <c r="C7" s="59"/>
      <c r="D7" s="38"/>
      <c r="E7" s="39"/>
      <c r="F7" s="39"/>
      <c r="G7" s="39"/>
      <c r="H7" s="39"/>
      <c r="I7" s="39"/>
      <c r="J7" s="39"/>
      <c r="K7" s="110"/>
      <c r="L7" s="110"/>
      <c r="M7" s="39"/>
      <c r="N7" s="39"/>
      <c r="O7" s="107"/>
      <c r="P7" s="109"/>
      <c r="Q7" s="118"/>
      <c r="R7" s="74"/>
      <c r="S7" s="186"/>
      <c r="T7" s="187"/>
      <c r="U7" s="156"/>
      <c r="V7" s="156"/>
      <c r="W7" s="40"/>
      <c r="X7" s="79"/>
      <c r="Y7" s="80"/>
    </row>
    <row r="8" spans="1:25" ht="18" customHeight="1">
      <c r="A8" s="2">
        <v>3</v>
      </c>
      <c r="B8" s="37"/>
      <c r="C8" s="59"/>
      <c r="D8" s="38"/>
      <c r="E8" s="39"/>
      <c r="F8" s="39"/>
      <c r="G8" s="39"/>
      <c r="H8" s="39"/>
      <c r="I8" s="39"/>
      <c r="J8" s="39"/>
      <c r="K8" s="110"/>
      <c r="L8" s="110"/>
      <c r="M8" s="39"/>
      <c r="N8" s="39"/>
      <c r="O8" s="107"/>
      <c r="P8" s="109"/>
      <c r="Q8" s="118"/>
      <c r="R8" s="74"/>
      <c r="S8" s="186"/>
      <c r="T8" s="187"/>
      <c r="U8" s="156"/>
      <c r="V8" s="156"/>
      <c r="W8" s="40"/>
      <c r="X8" s="79"/>
      <c r="Y8" s="80"/>
    </row>
    <row r="9" spans="1:25" ht="18" customHeight="1">
      <c r="A9" s="2">
        <v>4</v>
      </c>
      <c r="B9" s="37"/>
      <c r="C9" s="59"/>
      <c r="D9" s="38"/>
      <c r="E9" s="39"/>
      <c r="F9" s="39"/>
      <c r="G9" s="39"/>
      <c r="H9" s="39"/>
      <c r="I9" s="39">
        <v>5</v>
      </c>
      <c r="J9" s="39">
        <v>4</v>
      </c>
      <c r="K9" s="110">
        <v>4</v>
      </c>
      <c r="L9" s="110"/>
      <c r="M9" s="39"/>
      <c r="N9" s="39"/>
      <c r="O9" s="107"/>
      <c r="P9" s="109"/>
      <c r="Q9" s="118"/>
      <c r="R9" s="74"/>
      <c r="S9" s="186"/>
      <c r="T9" s="187"/>
      <c r="U9" s="156"/>
      <c r="V9" s="156"/>
      <c r="W9" s="40"/>
      <c r="X9" s="79"/>
      <c r="Y9" s="80"/>
    </row>
    <row r="10" spans="1:25" ht="18" customHeight="1">
      <c r="A10" s="2">
        <v>5</v>
      </c>
      <c r="B10" s="37"/>
      <c r="C10" s="59"/>
      <c r="D10" s="38"/>
      <c r="E10" s="39"/>
      <c r="F10" s="39"/>
      <c r="G10" s="39"/>
      <c r="H10" s="39"/>
      <c r="I10" s="39"/>
      <c r="J10" s="39"/>
      <c r="K10" s="110"/>
      <c r="L10" s="110"/>
      <c r="M10" s="39"/>
      <c r="N10" s="39"/>
      <c r="O10" s="107"/>
      <c r="P10" s="109"/>
      <c r="Q10" s="118"/>
      <c r="R10" s="74"/>
      <c r="S10" s="186"/>
      <c r="T10" s="187"/>
      <c r="U10" s="156"/>
      <c r="V10" s="156"/>
      <c r="W10" s="40"/>
      <c r="X10" s="79"/>
      <c r="Y10" s="80"/>
    </row>
    <row r="11" spans="1:25" ht="18" customHeight="1">
      <c r="A11" s="2">
        <v>6</v>
      </c>
      <c r="B11" s="37"/>
      <c r="C11" s="59"/>
      <c r="D11" s="38"/>
      <c r="E11" s="39"/>
      <c r="F11" s="39"/>
      <c r="G11" s="39"/>
      <c r="H11" s="39"/>
      <c r="I11" s="39"/>
      <c r="J11" s="39"/>
      <c r="K11" s="110"/>
      <c r="L11" s="110"/>
      <c r="M11" s="39"/>
      <c r="N11" s="39"/>
      <c r="O11" s="107"/>
      <c r="P11" s="109"/>
      <c r="Q11" s="118"/>
      <c r="R11" s="74"/>
      <c r="S11" s="186"/>
      <c r="T11" s="187"/>
      <c r="U11" s="156"/>
      <c r="V11" s="156"/>
      <c r="W11" s="40"/>
      <c r="X11" s="79"/>
      <c r="Y11" s="80"/>
    </row>
    <row r="12" spans="1:25" ht="18" customHeight="1">
      <c r="A12" s="2">
        <v>7</v>
      </c>
      <c r="B12" s="37"/>
      <c r="C12" s="59"/>
      <c r="D12" s="38"/>
      <c r="E12" s="39"/>
      <c r="F12" s="39"/>
      <c r="G12" s="39"/>
      <c r="H12" s="39"/>
      <c r="I12" s="39"/>
      <c r="J12" s="39"/>
      <c r="K12" s="110"/>
      <c r="L12" s="110"/>
      <c r="M12" s="39"/>
      <c r="N12" s="39"/>
      <c r="O12" s="107"/>
      <c r="P12" s="109"/>
      <c r="Q12" s="118"/>
      <c r="R12" s="74"/>
      <c r="S12" s="186"/>
      <c r="T12" s="187"/>
      <c r="U12" s="156"/>
      <c r="V12" s="156"/>
      <c r="W12" s="40"/>
      <c r="X12" s="79"/>
      <c r="Y12" s="80"/>
    </row>
    <row r="13" spans="1:25" ht="18" customHeight="1">
      <c r="A13" s="2">
        <v>8</v>
      </c>
      <c r="B13" s="37"/>
      <c r="C13" s="59"/>
      <c r="D13" s="38"/>
      <c r="E13" s="39"/>
      <c r="F13" s="39"/>
      <c r="G13" s="39"/>
      <c r="H13" s="39"/>
      <c r="I13" s="39"/>
      <c r="J13" s="39"/>
      <c r="K13" s="110"/>
      <c r="L13" s="110"/>
      <c r="M13" s="39"/>
      <c r="N13" s="39"/>
      <c r="O13" s="107"/>
      <c r="P13" s="109"/>
      <c r="Q13" s="118"/>
      <c r="R13" s="74"/>
      <c r="S13" s="186"/>
      <c r="T13" s="187"/>
      <c r="U13" s="156"/>
      <c r="V13" s="156"/>
      <c r="W13" s="40"/>
      <c r="X13" s="79"/>
      <c r="Y13" s="80"/>
    </row>
    <row r="14" spans="1:25" ht="18" customHeight="1">
      <c r="A14" s="2">
        <v>9</v>
      </c>
      <c r="B14" s="37"/>
      <c r="C14" s="59"/>
      <c r="D14" s="38"/>
      <c r="E14" s="39"/>
      <c r="F14" s="39"/>
      <c r="G14" s="39"/>
      <c r="H14" s="39"/>
      <c r="I14" s="39"/>
      <c r="J14" s="39"/>
      <c r="K14" s="110"/>
      <c r="L14" s="110"/>
      <c r="M14" s="39"/>
      <c r="N14" s="39"/>
      <c r="O14" s="107"/>
      <c r="P14" s="109"/>
      <c r="Q14" s="118"/>
      <c r="R14" s="74"/>
      <c r="S14" s="186"/>
      <c r="T14" s="187"/>
      <c r="U14" s="156"/>
      <c r="V14" s="156"/>
      <c r="W14" s="40"/>
      <c r="X14" s="79"/>
      <c r="Y14" s="80"/>
    </row>
    <row r="15" spans="1:25" ht="18" customHeight="1">
      <c r="A15" s="2">
        <v>10</v>
      </c>
      <c r="B15" s="37"/>
      <c r="C15" s="59"/>
      <c r="D15" s="38"/>
      <c r="E15" s="39"/>
      <c r="F15" s="39"/>
      <c r="G15" s="39"/>
      <c r="H15" s="39"/>
      <c r="I15" s="39"/>
      <c r="J15" s="39"/>
      <c r="K15" s="110"/>
      <c r="L15" s="110"/>
      <c r="M15" s="39"/>
      <c r="N15" s="39"/>
      <c r="O15" s="107"/>
      <c r="P15" s="109"/>
      <c r="Q15" s="118"/>
      <c r="R15" s="74"/>
      <c r="S15" s="186"/>
      <c r="T15" s="187"/>
      <c r="U15" s="156"/>
      <c r="V15" s="156"/>
      <c r="W15" s="40"/>
      <c r="X15" s="79"/>
      <c r="Y15" s="80"/>
    </row>
    <row r="16" spans="1:25" ht="18" customHeight="1">
      <c r="A16" s="2">
        <v>11</v>
      </c>
      <c r="B16" s="37"/>
      <c r="C16" s="59"/>
      <c r="D16" s="38"/>
      <c r="E16" s="39"/>
      <c r="F16" s="39"/>
      <c r="G16" s="39"/>
      <c r="H16" s="39"/>
      <c r="I16" s="39"/>
      <c r="J16" s="39"/>
      <c r="K16" s="110"/>
      <c r="L16" s="110"/>
      <c r="M16" s="39"/>
      <c r="N16" s="39"/>
      <c r="O16" s="107"/>
      <c r="P16" s="109"/>
      <c r="Q16" s="118"/>
      <c r="R16" s="74"/>
      <c r="S16" s="186"/>
      <c r="T16" s="187"/>
      <c r="U16" s="156"/>
      <c r="V16" s="156"/>
      <c r="W16" s="40"/>
      <c r="X16" s="79"/>
      <c r="Y16" s="80"/>
    </row>
    <row r="17" spans="1:25" ht="18" customHeight="1">
      <c r="A17" s="2">
        <v>12</v>
      </c>
      <c r="B17" s="37"/>
      <c r="C17" s="59"/>
      <c r="D17" s="38"/>
      <c r="E17" s="39"/>
      <c r="F17" s="39"/>
      <c r="G17" s="39"/>
      <c r="H17" s="39"/>
      <c r="I17" s="39"/>
      <c r="J17" s="39"/>
      <c r="K17" s="110"/>
      <c r="L17" s="110"/>
      <c r="M17" s="39"/>
      <c r="N17" s="39"/>
      <c r="O17" s="107"/>
      <c r="P17" s="109"/>
      <c r="Q17" s="118"/>
      <c r="R17" s="74"/>
      <c r="S17" s="186"/>
      <c r="T17" s="187"/>
      <c r="U17" s="156"/>
      <c r="V17" s="156"/>
      <c r="W17" s="40"/>
      <c r="X17" s="79"/>
      <c r="Y17" s="80"/>
    </row>
    <row r="18" spans="1:25" ht="18" customHeight="1">
      <c r="A18" s="2">
        <v>13</v>
      </c>
      <c r="B18" s="37"/>
      <c r="C18" s="59"/>
      <c r="D18" s="38"/>
      <c r="E18" s="39"/>
      <c r="F18" s="39"/>
      <c r="G18" s="39"/>
      <c r="H18" s="39"/>
      <c r="I18" s="39"/>
      <c r="J18" s="39"/>
      <c r="K18" s="110"/>
      <c r="L18" s="110"/>
      <c r="M18" s="39"/>
      <c r="N18" s="39"/>
      <c r="O18" s="107"/>
      <c r="P18" s="109"/>
      <c r="Q18" s="118"/>
      <c r="R18" s="74"/>
      <c r="S18" s="186"/>
      <c r="T18" s="187"/>
      <c r="U18" s="156"/>
      <c r="V18" s="156"/>
      <c r="W18" s="40"/>
      <c r="X18" s="79"/>
      <c r="Y18" s="80"/>
    </row>
    <row r="19" spans="1:25" ht="18" customHeight="1">
      <c r="A19" s="2">
        <v>14</v>
      </c>
      <c r="B19" s="37"/>
      <c r="C19" s="59"/>
      <c r="D19" s="38"/>
      <c r="E19" s="39"/>
      <c r="F19" s="39"/>
      <c r="G19" s="39"/>
      <c r="H19" s="39"/>
      <c r="I19" s="39"/>
      <c r="J19" s="39"/>
      <c r="K19" s="110"/>
      <c r="L19" s="110"/>
      <c r="M19" s="39"/>
      <c r="N19" s="39"/>
      <c r="O19" s="107"/>
      <c r="P19" s="109"/>
      <c r="Q19" s="118"/>
      <c r="R19" s="74"/>
      <c r="S19" s="186"/>
      <c r="T19" s="187"/>
      <c r="U19" s="156"/>
      <c r="V19" s="156"/>
      <c r="W19" s="40"/>
      <c r="X19" s="79"/>
      <c r="Y19" s="80"/>
    </row>
    <row r="20" spans="1:25" ht="18" customHeight="1">
      <c r="A20" s="2">
        <v>15</v>
      </c>
      <c r="B20" s="37"/>
      <c r="C20" s="59"/>
      <c r="D20" s="38"/>
      <c r="E20" s="39"/>
      <c r="F20" s="39"/>
      <c r="G20" s="39"/>
      <c r="H20" s="39"/>
      <c r="I20" s="39"/>
      <c r="J20" s="39"/>
      <c r="K20" s="110"/>
      <c r="L20" s="110"/>
      <c r="M20" s="39"/>
      <c r="N20" s="39"/>
      <c r="O20" s="107"/>
      <c r="P20" s="109"/>
      <c r="Q20" s="118"/>
      <c r="R20" s="74"/>
      <c r="S20" s="186"/>
      <c r="T20" s="187"/>
      <c r="U20" s="156"/>
      <c r="V20" s="156"/>
      <c r="W20" s="40"/>
      <c r="X20" s="79"/>
      <c r="Y20" s="80"/>
    </row>
    <row r="21" spans="1:25" ht="18" customHeight="1">
      <c r="A21" s="2">
        <v>16</v>
      </c>
      <c r="B21" s="37"/>
      <c r="C21" s="59"/>
      <c r="D21" s="38"/>
      <c r="E21" s="39"/>
      <c r="F21" s="39"/>
      <c r="G21" s="39"/>
      <c r="H21" s="39"/>
      <c r="I21" s="39"/>
      <c r="J21" s="39"/>
      <c r="K21" s="110"/>
      <c r="L21" s="110"/>
      <c r="M21" s="39"/>
      <c r="N21" s="39"/>
      <c r="O21" s="107"/>
      <c r="P21" s="109"/>
      <c r="Q21" s="118"/>
      <c r="R21" s="74"/>
      <c r="S21" s="186"/>
      <c r="T21" s="187"/>
      <c r="U21" s="156"/>
      <c r="V21" s="156"/>
      <c r="W21" s="40"/>
      <c r="X21" s="79"/>
      <c r="Y21" s="80"/>
    </row>
    <row r="22" spans="1:25" ht="18" customHeight="1">
      <c r="A22" s="2">
        <v>17</v>
      </c>
      <c r="B22" s="37"/>
      <c r="C22" s="59"/>
      <c r="D22" s="38"/>
      <c r="E22" s="39"/>
      <c r="F22" s="39"/>
      <c r="G22" s="39"/>
      <c r="H22" s="39"/>
      <c r="I22" s="39"/>
      <c r="J22" s="39"/>
      <c r="K22" s="110"/>
      <c r="L22" s="110"/>
      <c r="M22" s="39"/>
      <c r="N22" s="39"/>
      <c r="O22" s="107"/>
      <c r="P22" s="109"/>
      <c r="Q22" s="118"/>
      <c r="R22" s="74"/>
      <c r="S22" s="186"/>
      <c r="T22" s="187"/>
      <c r="U22" s="156"/>
      <c r="V22" s="156"/>
      <c r="W22" s="40"/>
      <c r="X22" s="79"/>
      <c r="Y22" s="80"/>
    </row>
    <row r="23" spans="1:25" ht="18" customHeight="1">
      <c r="A23" s="2">
        <v>18</v>
      </c>
      <c r="B23" s="37"/>
      <c r="C23" s="59"/>
      <c r="D23" s="38"/>
      <c r="E23" s="39"/>
      <c r="F23" s="39"/>
      <c r="G23" s="39"/>
      <c r="H23" s="39"/>
      <c r="I23" s="39"/>
      <c r="J23" s="39"/>
      <c r="K23" s="110"/>
      <c r="L23" s="110"/>
      <c r="M23" s="39"/>
      <c r="N23" s="39"/>
      <c r="O23" s="107"/>
      <c r="P23" s="109"/>
      <c r="Q23" s="118"/>
      <c r="R23" s="74"/>
      <c r="S23" s="186"/>
      <c r="T23" s="187"/>
      <c r="U23" s="156"/>
      <c r="V23" s="156"/>
      <c r="W23" s="40"/>
      <c r="X23" s="79"/>
      <c r="Y23" s="80"/>
    </row>
    <row r="24" spans="1:25" ht="18" customHeight="1">
      <c r="A24" s="2">
        <v>19</v>
      </c>
      <c r="B24" s="37"/>
      <c r="C24" s="59"/>
      <c r="D24" s="38"/>
      <c r="E24" s="39"/>
      <c r="F24" s="39"/>
      <c r="G24" s="39"/>
      <c r="H24" s="39"/>
      <c r="I24" s="39"/>
      <c r="J24" s="39"/>
      <c r="K24" s="110"/>
      <c r="L24" s="110"/>
      <c r="M24" s="39"/>
      <c r="N24" s="39"/>
      <c r="O24" s="107"/>
      <c r="P24" s="109"/>
      <c r="Q24" s="118"/>
      <c r="R24" s="74"/>
      <c r="S24" s="186"/>
      <c r="T24" s="187"/>
      <c r="U24" s="156"/>
      <c r="V24" s="156"/>
      <c r="W24" s="40"/>
      <c r="X24" s="79"/>
      <c r="Y24" s="80"/>
    </row>
    <row r="25" spans="1:25" ht="18" customHeight="1">
      <c r="A25" s="2">
        <v>20</v>
      </c>
      <c r="B25" s="37"/>
      <c r="C25" s="59"/>
      <c r="D25" s="38"/>
      <c r="E25" s="39"/>
      <c r="F25" s="39"/>
      <c r="G25" s="39"/>
      <c r="H25" s="39"/>
      <c r="I25" s="39"/>
      <c r="J25" s="39"/>
      <c r="K25" s="110"/>
      <c r="L25" s="110"/>
      <c r="M25" s="39"/>
      <c r="N25" s="39"/>
      <c r="O25" s="107"/>
      <c r="P25" s="109"/>
      <c r="Q25" s="118"/>
      <c r="R25" s="74"/>
      <c r="S25" s="186"/>
      <c r="T25" s="187"/>
      <c r="U25" s="156"/>
      <c r="V25" s="156"/>
      <c r="W25" s="40"/>
      <c r="X25" s="79"/>
      <c r="Y25" s="80"/>
    </row>
    <row r="26" spans="1:25" ht="18" customHeight="1">
      <c r="A26" s="2">
        <v>21</v>
      </c>
      <c r="B26" s="37"/>
      <c r="C26" s="59"/>
      <c r="D26" s="38"/>
      <c r="E26" s="39"/>
      <c r="F26" s="39"/>
      <c r="G26" s="39"/>
      <c r="H26" s="39"/>
      <c r="I26" s="39"/>
      <c r="J26" s="39"/>
      <c r="K26" s="110"/>
      <c r="L26" s="110"/>
      <c r="M26" s="39"/>
      <c r="N26" s="39"/>
      <c r="O26" s="107"/>
      <c r="P26" s="109"/>
      <c r="Q26" s="118"/>
      <c r="R26" s="74"/>
      <c r="S26" s="186"/>
      <c r="T26" s="187"/>
      <c r="U26" s="156"/>
      <c r="V26" s="156"/>
      <c r="W26" s="40"/>
      <c r="X26" s="79"/>
      <c r="Y26" s="80"/>
    </row>
    <row r="27" spans="1:25" ht="18" customHeight="1">
      <c r="A27" s="2">
        <v>22</v>
      </c>
      <c r="B27" s="37"/>
      <c r="C27" s="59"/>
      <c r="D27" s="38"/>
      <c r="E27" s="39"/>
      <c r="F27" s="39"/>
      <c r="G27" s="39"/>
      <c r="H27" s="39"/>
      <c r="I27" s="39"/>
      <c r="J27" s="39"/>
      <c r="K27" s="110"/>
      <c r="L27" s="110"/>
      <c r="M27" s="39"/>
      <c r="N27" s="39"/>
      <c r="O27" s="107"/>
      <c r="P27" s="109"/>
      <c r="Q27" s="118"/>
      <c r="R27" s="74"/>
      <c r="S27" s="186"/>
      <c r="T27" s="187"/>
      <c r="U27" s="156"/>
      <c r="V27" s="156"/>
      <c r="W27" s="40"/>
      <c r="X27" s="79"/>
      <c r="Y27" s="80"/>
    </row>
    <row r="28" spans="1:25" ht="18" customHeight="1">
      <c r="A28" s="2">
        <v>23</v>
      </c>
      <c r="B28" s="37"/>
      <c r="C28" s="59"/>
      <c r="D28" s="38"/>
      <c r="E28" s="39"/>
      <c r="F28" s="39"/>
      <c r="G28" s="39"/>
      <c r="H28" s="39"/>
      <c r="I28" s="39"/>
      <c r="J28" s="39"/>
      <c r="K28" s="110"/>
      <c r="L28" s="110"/>
      <c r="M28" s="39"/>
      <c r="N28" s="39"/>
      <c r="O28" s="107"/>
      <c r="P28" s="109"/>
      <c r="Q28" s="118"/>
      <c r="R28" s="74"/>
      <c r="S28" s="186"/>
      <c r="T28" s="187"/>
      <c r="U28" s="156"/>
      <c r="V28" s="156"/>
      <c r="W28" s="40"/>
      <c r="X28" s="79"/>
      <c r="Y28" s="80"/>
    </row>
    <row r="29" spans="1:25" ht="18" customHeight="1">
      <c r="A29" s="2">
        <v>24</v>
      </c>
      <c r="B29" s="37"/>
      <c r="C29" s="59"/>
      <c r="D29" s="38"/>
      <c r="E29" s="39"/>
      <c r="F29" s="39"/>
      <c r="G29" s="39"/>
      <c r="H29" s="39"/>
      <c r="I29" s="39"/>
      <c r="J29" s="39"/>
      <c r="K29" s="110"/>
      <c r="L29" s="110"/>
      <c r="M29" s="39"/>
      <c r="N29" s="39"/>
      <c r="O29" s="107"/>
      <c r="P29" s="109"/>
      <c r="Q29" s="118"/>
      <c r="R29" s="74"/>
      <c r="S29" s="186"/>
      <c r="T29" s="187"/>
      <c r="U29" s="156"/>
      <c r="V29" s="156"/>
      <c r="W29" s="40"/>
      <c r="X29" s="79"/>
      <c r="Y29" s="80"/>
    </row>
    <row r="30" spans="1:25" ht="18" customHeight="1">
      <c r="A30" s="2">
        <v>25</v>
      </c>
      <c r="B30" s="37"/>
      <c r="C30" s="59"/>
      <c r="D30" s="38"/>
      <c r="E30" s="39"/>
      <c r="F30" s="39"/>
      <c r="G30" s="39"/>
      <c r="H30" s="39"/>
      <c r="I30" s="39"/>
      <c r="J30" s="39"/>
      <c r="K30" s="110"/>
      <c r="L30" s="110"/>
      <c r="M30" s="39"/>
      <c r="N30" s="39"/>
      <c r="O30" s="107"/>
      <c r="P30" s="109"/>
      <c r="Q30" s="118"/>
      <c r="R30" s="74"/>
      <c r="S30" s="186"/>
      <c r="T30" s="187"/>
      <c r="U30" s="156"/>
      <c r="V30" s="156"/>
      <c r="W30" s="40"/>
      <c r="X30" s="79"/>
      <c r="Y30" s="80"/>
    </row>
    <row r="31" spans="1:25" ht="18" customHeight="1">
      <c r="A31" s="2">
        <v>26</v>
      </c>
      <c r="B31" s="37"/>
      <c r="C31" s="59"/>
      <c r="D31" s="38"/>
      <c r="E31" s="39"/>
      <c r="F31" s="39"/>
      <c r="G31" s="39"/>
      <c r="H31" s="39"/>
      <c r="I31" s="39"/>
      <c r="J31" s="39"/>
      <c r="K31" s="110"/>
      <c r="L31" s="110"/>
      <c r="M31" s="39"/>
      <c r="N31" s="39"/>
      <c r="O31" s="107"/>
      <c r="P31" s="109"/>
      <c r="Q31" s="118"/>
      <c r="R31" s="74"/>
      <c r="S31" s="186"/>
      <c r="T31" s="187"/>
      <c r="U31" s="156"/>
      <c r="V31" s="156"/>
      <c r="W31" s="40"/>
      <c r="X31" s="79"/>
      <c r="Y31" s="80"/>
    </row>
    <row r="32" spans="1:25" ht="18" customHeight="1">
      <c r="A32" s="2">
        <v>27</v>
      </c>
      <c r="B32" s="37"/>
      <c r="C32" s="59"/>
      <c r="D32" s="38"/>
      <c r="E32" s="39"/>
      <c r="F32" s="39"/>
      <c r="G32" s="39"/>
      <c r="H32" s="39"/>
      <c r="I32" s="39"/>
      <c r="J32" s="39"/>
      <c r="K32" s="110"/>
      <c r="L32" s="110"/>
      <c r="M32" s="39"/>
      <c r="N32" s="39"/>
      <c r="O32" s="107"/>
      <c r="P32" s="109"/>
      <c r="Q32" s="118"/>
      <c r="R32" s="74"/>
      <c r="S32" s="186"/>
      <c r="T32" s="187"/>
      <c r="U32" s="156"/>
      <c r="V32" s="156"/>
      <c r="W32" s="40"/>
      <c r="X32" s="79"/>
      <c r="Y32" s="80"/>
    </row>
    <row r="33" spans="1:25" ht="18" customHeight="1">
      <c r="A33" s="2">
        <v>28</v>
      </c>
      <c r="B33" s="37"/>
      <c r="C33" s="59"/>
      <c r="D33" s="38"/>
      <c r="E33" s="39"/>
      <c r="F33" s="39"/>
      <c r="G33" s="39"/>
      <c r="H33" s="39"/>
      <c r="I33" s="39"/>
      <c r="J33" s="39"/>
      <c r="K33" s="110"/>
      <c r="L33" s="110"/>
      <c r="M33" s="39"/>
      <c r="N33" s="39"/>
      <c r="O33" s="107"/>
      <c r="P33" s="109"/>
      <c r="Q33" s="118"/>
      <c r="R33" s="74"/>
      <c r="S33" s="186"/>
      <c r="T33" s="187"/>
      <c r="U33" s="156"/>
      <c r="V33" s="156"/>
      <c r="W33" s="40"/>
      <c r="X33" s="79"/>
      <c r="Y33" s="80"/>
    </row>
    <row r="34" spans="1:25" ht="18" customHeight="1">
      <c r="A34" s="2">
        <v>29</v>
      </c>
      <c r="B34" s="37"/>
      <c r="C34" s="59"/>
      <c r="D34" s="38"/>
      <c r="E34" s="39"/>
      <c r="F34" s="39"/>
      <c r="G34" s="39"/>
      <c r="H34" s="39"/>
      <c r="I34" s="39"/>
      <c r="J34" s="39"/>
      <c r="K34" s="110"/>
      <c r="L34" s="110"/>
      <c r="M34" s="39"/>
      <c r="N34" s="39"/>
      <c r="O34" s="107"/>
      <c r="P34" s="109"/>
      <c r="Q34" s="118"/>
      <c r="R34" s="74"/>
      <c r="S34" s="186"/>
      <c r="T34" s="187"/>
      <c r="U34" s="156"/>
      <c r="V34" s="156"/>
      <c r="W34" s="40"/>
      <c r="X34" s="79"/>
      <c r="Y34" s="80"/>
    </row>
    <row r="35" spans="1:25" ht="18" customHeight="1" thickBot="1">
      <c r="A35" s="2">
        <v>30</v>
      </c>
      <c r="B35" s="37"/>
      <c r="C35" s="59"/>
      <c r="D35" s="112"/>
      <c r="E35" s="113"/>
      <c r="F35" s="113"/>
      <c r="G35" s="113"/>
      <c r="H35" s="113"/>
      <c r="I35" s="113"/>
      <c r="J35" s="113"/>
      <c r="K35" s="116"/>
      <c r="L35" s="116"/>
      <c r="M35" s="113"/>
      <c r="N35" s="113"/>
      <c r="O35" s="114"/>
      <c r="P35" s="115"/>
      <c r="Q35" s="119"/>
      <c r="R35" s="74"/>
      <c r="S35" s="186"/>
      <c r="T35" s="187"/>
      <c r="U35" s="156"/>
      <c r="V35" s="156"/>
      <c r="W35" s="40"/>
      <c r="X35" s="79"/>
      <c r="Y35" s="80"/>
    </row>
    <row r="36" spans="1:25" ht="13.8" thickBot="1">
      <c r="A36" s="60"/>
      <c r="B36" s="60"/>
      <c r="C36" s="41"/>
      <c r="D36" s="324" t="s">
        <v>44</v>
      </c>
      <c r="E36" s="325"/>
      <c r="F36" s="325"/>
      <c r="G36" s="325"/>
      <c r="H36" s="325"/>
      <c r="I36" s="325"/>
      <c r="J36" s="325"/>
      <c r="K36" s="325"/>
      <c r="L36" s="325"/>
      <c r="M36" s="325"/>
      <c r="N36" s="325"/>
      <c r="O36" s="325"/>
      <c r="P36" s="325"/>
      <c r="Q36" s="133" t="s">
        <v>99</v>
      </c>
      <c r="R36" s="134" t="s">
        <v>67</v>
      </c>
      <c r="S36" s="305" t="s">
        <v>167</v>
      </c>
      <c r="T36" s="306"/>
      <c r="U36" s="316" t="s">
        <v>100</v>
      </c>
      <c r="V36" s="317"/>
      <c r="W36" s="132" t="s">
        <v>47</v>
      </c>
      <c r="X36" s="307" t="s">
        <v>45</v>
      </c>
      <c r="Y36" s="308"/>
    </row>
    <row r="37" spans="1:25">
      <c r="B37" s="102"/>
      <c r="C37" s="102"/>
      <c r="D37" s="102"/>
      <c r="E37" s="102"/>
      <c r="F37" s="102"/>
      <c r="G37" s="102"/>
      <c r="H37" s="102"/>
      <c r="I37" s="102"/>
      <c r="J37" s="102"/>
      <c r="K37" s="102"/>
      <c r="L37" s="102"/>
      <c r="M37" s="102"/>
      <c r="N37" s="102"/>
      <c r="O37" s="102"/>
      <c r="P37" s="102"/>
      <c r="Q37" s="102"/>
      <c r="R37" s="102"/>
      <c r="S37" s="102"/>
      <c r="T37" s="102"/>
      <c r="U37" s="102"/>
      <c r="V37" s="102"/>
      <c r="W37" s="102"/>
      <c r="X37" s="102"/>
      <c r="Y37" s="102"/>
    </row>
    <row r="38" spans="1:25" ht="12.75" customHeight="1">
      <c r="B38" s="318" t="s">
        <v>90</v>
      </c>
      <c r="C38" s="319"/>
      <c r="D38" s="319"/>
      <c r="E38" s="319"/>
      <c r="F38" s="319"/>
      <c r="G38" s="319"/>
      <c r="H38" s="319"/>
      <c r="I38" s="319"/>
      <c r="J38" s="319"/>
      <c r="K38" s="319"/>
      <c r="L38" s="319"/>
      <c r="M38" s="319"/>
      <c r="N38" s="319"/>
      <c r="O38" s="319"/>
      <c r="P38" s="319"/>
      <c r="Q38" s="319"/>
      <c r="R38" s="319"/>
      <c r="S38" s="319"/>
      <c r="T38" s="319"/>
      <c r="U38" s="319"/>
      <c r="V38" s="320"/>
      <c r="W38" s="291"/>
      <c r="X38" s="292"/>
      <c r="Y38" s="293"/>
    </row>
    <row r="39" spans="1:25">
      <c r="B39" s="321"/>
      <c r="C39" s="322"/>
      <c r="D39" s="322"/>
      <c r="E39" s="322"/>
      <c r="F39" s="322"/>
      <c r="G39" s="322"/>
      <c r="H39" s="322"/>
      <c r="I39" s="322"/>
      <c r="J39" s="322"/>
      <c r="K39" s="322"/>
      <c r="L39" s="322"/>
      <c r="M39" s="322"/>
      <c r="N39" s="322"/>
      <c r="O39" s="322"/>
      <c r="P39" s="322"/>
      <c r="Q39" s="322"/>
      <c r="R39" s="322"/>
      <c r="S39" s="322"/>
      <c r="T39" s="322"/>
      <c r="U39" s="322"/>
      <c r="V39" s="323"/>
      <c r="W39" s="294"/>
      <c r="X39" s="295"/>
      <c r="Y39" s="296"/>
    </row>
    <row r="40" spans="1:25">
      <c r="B40" s="309" t="s">
        <v>102</v>
      </c>
      <c r="C40" s="309"/>
      <c r="D40" s="309"/>
      <c r="E40" s="309"/>
      <c r="F40" s="309"/>
      <c r="G40" s="309"/>
      <c r="H40" s="309"/>
      <c r="I40" s="309"/>
      <c r="J40" s="309"/>
      <c r="K40" s="309"/>
      <c r="L40" s="309"/>
      <c r="M40" s="309"/>
      <c r="N40" s="309"/>
      <c r="O40" s="309"/>
      <c r="P40" s="309"/>
      <c r="Q40" s="309"/>
      <c r="R40" s="309"/>
      <c r="S40" s="309"/>
      <c r="T40" s="309"/>
      <c r="U40" s="309"/>
      <c r="V40" s="309"/>
      <c r="W40" s="309"/>
      <c r="X40" s="309"/>
      <c r="Y40" s="309"/>
    </row>
    <row r="41" spans="1:25">
      <c r="B41" s="336" t="s">
        <v>103</v>
      </c>
      <c r="C41" s="337"/>
      <c r="D41" s="337"/>
      <c r="E41" s="337"/>
      <c r="F41" s="337"/>
      <c r="G41" s="337"/>
      <c r="H41" s="337"/>
      <c r="I41" s="337"/>
      <c r="J41" s="337"/>
      <c r="K41" s="337"/>
      <c r="L41" s="337"/>
      <c r="M41" s="337"/>
      <c r="N41" s="337"/>
      <c r="O41" s="337"/>
      <c r="P41" s="337"/>
      <c r="Q41" s="337"/>
      <c r="R41" s="337"/>
      <c r="S41" s="337"/>
      <c r="T41" s="337"/>
      <c r="U41" s="337"/>
      <c r="V41" s="337"/>
      <c r="W41" s="337"/>
      <c r="X41" s="142" t="s">
        <v>57</v>
      </c>
      <c r="Y41" s="142" t="s">
        <v>58</v>
      </c>
    </row>
    <row r="42" spans="1:25">
      <c r="B42" s="304" t="s">
        <v>104</v>
      </c>
      <c r="C42" s="304"/>
      <c r="D42" s="304"/>
      <c r="E42" s="304"/>
      <c r="F42" s="304"/>
      <c r="G42" s="304"/>
      <c r="H42" s="304"/>
      <c r="I42" s="304"/>
      <c r="J42" s="304"/>
      <c r="K42" s="304"/>
      <c r="L42" s="304"/>
      <c r="M42" s="304"/>
      <c r="N42" s="304"/>
      <c r="O42" s="304"/>
      <c r="P42" s="304"/>
      <c r="Q42" s="304"/>
      <c r="R42" s="304"/>
      <c r="S42" s="304"/>
      <c r="T42" s="304"/>
      <c r="U42" s="304"/>
      <c r="V42" s="304"/>
      <c r="W42" s="304"/>
      <c r="X42" s="304"/>
      <c r="Y42" s="304"/>
    </row>
    <row r="43" spans="1:25">
      <c r="B43" s="326" t="s">
        <v>105</v>
      </c>
      <c r="C43" s="327"/>
      <c r="D43" s="327"/>
      <c r="E43" s="327"/>
      <c r="F43" s="327"/>
      <c r="G43" s="327"/>
      <c r="H43" s="327"/>
      <c r="I43" s="327"/>
      <c r="J43" s="327"/>
      <c r="K43" s="327"/>
      <c r="L43" s="327"/>
      <c r="M43" s="327"/>
      <c r="N43" s="327"/>
      <c r="O43" s="327"/>
      <c r="P43" s="327"/>
      <c r="Q43" s="327"/>
      <c r="R43" s="327"/>
      <c r="S43" s="327"/>
      <c r="T43" s="327"/>
      <c r="U43" s="327"/>
      <c r="V43" s="327"/>
      <c r="W43" s="327"/>
      <c r="X43" s="327"/>
      <c r="Y43" s="328"/>
    </row>
    <row r="44" spans="1:25">
      <c r="B44" s="310" t="s">
        <v>106</v>
      </c>
      <c r="C44" s="311"/>
      <c r="D44" s="311"/>
      <c r="E44" s="311"/>
      <c r="F44" s="311"/>
      <c r="G44" s="311"/>
      <c r="H44" s="311"/>
      <c r="I44" s="311"/>
      <c r="J44" s="311"/>
      <c r="K44" s="311"/>
      <c r="L44" s="311"/>
      <c r="M44" s="311"/>
      <c r="N44" s="311"/>
      <c r="O44" s="311"/>
      <c r="P44" s="311"/>
      <c r="Q44" s="311"/>
      <c r="R44" s="311"/>
      <c r="S44" s="311"/>
      <c r="T44" s="311"/>
      <c r="U44" s="311"/>
      <c r="V44" s="311"/>
      <c r="W44" s="311"/>
      <c r="X44" s="311"/>
      <c r="Y44" s="312"/>
    </row>
    <row r="45" spans="1:25">
      <c r="B45" s="313" t="s">
        <v>107</v>
      </c>
      <c r="C45" s="314"/>
      <c r="D45" s="314"/>
      <c r="E45" s="314"/>
      <c r="F45" s="314"/>
      <c r="G45" s="314"/>
      <c r="H45" s="314"/>
      <c r="I45" s="314"/>
      <c r="J45" s="314"/>
      <c r="K45" s="314"/>
      <c r="L45" s="314"/>
      <c r="M45" s="314"/>
      <c r="N45" s="314"/>
      <c r="O45" s="314"/>
      <c r="P45" s="314"/>
      <c r="Q45" s="314"/>
      <c r="R45" s="314"/>
      <c r="S45" s="314"/>
      <c r="T45" s="314"/>
      <c r="U45" s="314"/>
      <c r="V45" s="314"/>
      <c r="W45" s="314"/>
      <c r="X45" s="314"/>
      <c r="Y45" s="315"/>
    </row>
    <row r="46" spans="1:25">
      <c r="B46" s="140" t="s">
        <v>108</v>
      </c>
      <c r="C46" s="141"/>
      <c r="D46" s="141"/>
      <c r="E46" s="141"/>
      <c r="F46" s="141"/>
      <c r="G46" s="141"/>
      <c r="H46" s="141"/>
      <c r="I46" s="141"/>
      <c r="J46" s="141"/>
      <c r="K46" s="141"/>
      <c r="L46" s="141"/>
      <c r="M46" s="141"/>
      <c r="N46" s="141"/>
      <c r="O46" s="141"/>
      <c r="P46" s="141"/>
      <c r="Q46" s="141"/>
      <c r="R46" s="141"/>
      <c r="S46" s="141"/>
      <c r="T46" s="141"/>
      <c r="U46" s="141"/>
      <c r="V46" s="141"/>
      <c r="W46" s="143" t="s">
        <v>117</v>
      </c>
      <c r="X46" s="143" t="s">
        <v>118</v>
      </c>
      <c r="Y46" s="143" t="s">
        <v>58</v>
      </c>
    </row>
    <row r="47" spans="1:25">
      <c r="B47" s="136" t="s">
        <v>109</v>
      </c>
      <c r="C47" s="137"/>
      <c r="D47" s="137"/>
      <c r="E47" s="137"/>
      <c r="F47" s="137"/>
      <c r="G47" s="137"/>
      <c r="H47" s="137"/>
      <c r="I47" s="137"/>
      <c r="J47" s="137"/>
      <c r="K47" s="137"/>
      <c r="L47" s="137"/>
      <c r="M47" s="137"/>
      <c r="N47" s="137"/>
      <c r="O47" s="137"/>
      <c r="P47" s="137"/>
      <c r="Q47" s="137"/>
      <c r="R47" s="137"/>
      <c r="S47" s="137"/>
      <c r="T47" s="137"/>
      <c r="U47" s="137"/>
      <c r="V47" s="137"/>
      <c r="W47" s="144" t="s">
        <v>117</v>
      </c>
      <c r="X47" s="144" t="s">
        <v>118</v>
      </c>
      <c r="Y47" s="144" t="s">
        <v>58</v>
      </c>
    </row>
    <row r="48" spans="1:25">
      <c r="B48" s="298" t="s">
        <v>110</v>
      </c>
      <c r="C48" s="299"/>
      <c r="D48" s="299"/>
      <c r="E48" s="299"/>
      <c r="F48" s="299"/>
      <c r="G48" s="299"/>
      <c r="H48" s="299"/>
      <c r="I48" s="299"/>
      <c r="J48" s="299"/>
      <c r="K48" s="299"/>
      <c r="L48" s="299"/>
      <c r="M48" s="299"/>
      <c r="N48" s="299"/>
      <c r="O48" s="299"/>
      <c r="P48" s="299"/>
      <c r="Q48" s="299"/>
      <c r="R48" s="299"/>
      <c r="S48" s="299"/>
      <c r="T48" s="299"/>
      <c r="U48" s="299"/>
      <c r="V48" s="299"/>
      <c r="W48" s="299"/>
      <c r="X48" s="299"/>
      <c r="Y48" s="300"/>
    </row>
    <row r="49" spans="2:25">
      <c r="B49" s="301" t="s">
        <v>121</v>
      </c>
      <c r="C49" s="302"/>
      <c r="D49" s="302"/>
      <c r="E49" s="302"/>
      <c r="F49" s="302"/>
      <c r="G49" s="302"/>
      <c r="H49" s="302"/>
      <c r="I49" s="302"/>
      <c r="J49" s="302"/>
      <c r="K49" s="302"/>
      <c r="L49" s="302"/>
      <c r="M49" s="302"/>
      <c r="N49" s="302"/>
      <c r="O49" s="302"/>
      <c r="P49" s="302"/>
      <c r="Q49" s="302"/>
      <c r="R49" s="302"/>
      <c r="S49" s="302"/>
      <c r="T49" s="302"/>
      <c r="U49" s="302"/>
      <c r="V49" s="302"/>
      <c r="W49" s="302"/>
      <c r="X49" s="302"/>
      <c r="Y49" s="303"/>
    </row>
    <row r="50" spans="2:25">
      <c r="X50" s="139"/>
      <c r="Y50" s="139"/>
    </row>
    <row r="51" spans="2:25">
      <c r="W51" s="139"/>
      <c r="X51" s="139"/>
      <c r="Y51" s="139"/>
    </row>
  </sheetData>
  <sheetProtection password="CA0D" sheet="1" selectLockedCells="1"/>
  <mergeCells count="22">
    <mergeCell ref="U1:Y1"/>
    <mergeCell ref="B41:W41"/>
    <mergeCell ref="U36:V36"/>
    <mergeCell ref="B38:V39"/>
    <mergeCell ref="D36:P36"/>
    <mergeCell ref="B43:Y43"/>
    <mergeCell ref="N2:O2"/>
    <mergeCell ref="Q1:T1"/>
    <mergeCell ref="S3:T3"/>
    <mergeCell ref="U3:Y3"/>
    <mergeCell ref="S2:T2"/>
    <mergeCell ref="U2:Y2"/>
    <mergeCell ref="W38:Y39"/>
    <mergeCell ref="D2:M2"/>
    <mergeCell ref="B48:Y48"/>
    <mergeCell ref="B49:Y49"/>
    <mergeCell ref="B42:Y42"/>
    <mergeCell ref="S36:T36"/>
    <mergeCell ref="X36:Y36"/>
    <mergeCell ref="B40:Y40"/>
    <mergeCell ref="B44:Y44"/>
    <mergeCell ref="B45:Y45"/>
  </mergeCells>
  <phoneticPr fontId="4" type="noConversion"/>
  <conditionalFormatting sqref="R6:R35">
    <cfRule type="cellIs" priority="1" stopIfTrue="1" operator="equal">
      <formula>0</formula>
    </cfRule>
  </conditionalFormatting>
  <dataValidations count="11">
    <dataValidation type="whole" allowBlank="1" showInputMessage="1" showErrorMessage="1" errorTitle="G R E S K A !!!" error="Ocena moze imati vrednost: 1,2,3,4 ili 5" sqref="D6:Q35 W6:W35" xr:uid="{997FDFB4-DCD7-4097-A6C4-2332F2EB7C3B}">
      <formula1>1</formula1>
      <formula2>5</formula2>
    </dataValidation>
    <dataValidation type="whole" allowBlank="1" showInputMessage="1" showErrorMessage="1" errorTitle="Oprez !!!" error="Broj izostanaka mora biti ceo broj veci od 0." sqref="X6:Y35" xr:uid="{42D54C6B-2212-43F0-B266-6BB156791558}">
      <formula1>0</formula1>
      <formula2>999</formula2>
    </dataValidation>
    <dataValidation allowBlank="1" showInputMessage="1" showErrorMessage="1" promptTitle="Skolska godina" prompt="Uneti aktuelnu skolsku godinu_x000a_NPR. 2008/09" sqref="U1" xr:uid="{AE0DCBF5-A573-41D4-A3E7-D8E579032B0F}"/>
    <dataValidation allowBlank="1" showInputMessage="1" showErrorMessage="1" promptTitle="Oznaka odeljenja" prompt="Uneti oznaku odeljenja_x000a_NPR. 7-2,5-6, ..." sqref="N2:O2" xr:uid="{55FEA0F5-6A96-4BBB-80B5-DA2A1C15B331}"/>
    <dataValidation type="list" allowBlank="1" showInputMessage="1" showErrorMessage="1" errorTitle="GRESKA !!!" error="Za devojcice - z_x000a_Za decake - m" sqref="C6:C35" xr:uid="{C67FE9C4-410A-4D8A-9A09-94478984E650}">
      <formula1>$X$41:$Y$41</formula1>
    </dataValidation>
    <dataValidation type="whole" showInputMessage="1" showErrorMessage="1" errorTitle="GRESKA !!!" error="Broj predmeta iz kojih je učenik oslobođen._x000a__x000a_0 - nije oslobođen ili prazno mesto_x000a_1 - oslobođen iz 1 predmeta_x000a_2 - oslobođen iz dva predmeta_x000a_3 - oslobo]en iz tri predmeta " sqref="R6:R35" xr:uid="{8FA929FB-D19D-4BB8-A92D-C990F3A9990B}">
      <formula1>0</formula1>
      <formula2>3</formula2>
    </dataValidation>
    <dataValidation type="list" allowBlank="1" showErrorMessage="1" errorTitle="Greška" error="Opisne ocene mogu biti:_x000a_i - ističe se_x000a_d- dobar_x000a_z - zadovoljava" sqref="S6:T35" xr:uid="{2834D2C0-CB77-4C3F-8F1F-2D4077B6327E}">
      <formula1>$W$46:$Y$46</formula1>
    </dataValidation>
    <dataValidation type="list" allowBlank="1" showErrorMessage="1" errorTitle="Greška" error="Opisne ocene mogu biti:_x000a_i - ističe se_x000a_d- dobar_x000a_z - zadovoljava" sqref="U6:V35" xr:uid="{8F1A5EFF-DF63-4A68-BBE7-E0840016F102}">
      <formula1>$W$47:$Y$47</formula1>
    </dataValidation>
    <dataValidation allowBlank="1" showInputMessage="1" showErrorMessage="1" promptTitle="Period" prompt="Npr._x000a_ polugodište _x000a_ ili kraj" sqref="U2:Y2" xr:uid="{E1513363-9055-4B98-87FA-F6FF0E3BFE6D}"/>
    <dataValidation allowBlank="1" showInputMessage="1" showErrorMessage="1" promptTitle="Datum" prompt="Uneti datum npr._x000a_12 januar 2018" sqref="U3:Y3" xr:uid="{37247ACF-49C4-4455-8113-050602E0293D}"/>
    <dataValidation allowBlank="1" showInputMessage="1" showErrorMessage="1" promptTitle="Učenici koji neredovno pohađaju" prompt="Uneti broj učenika, koji neredovno_x000a_pohađaju nastavu a nalaze se na spisku." sqref="W38:Y39" xr:uid="{7B7179B8-B9A3-42DE-B350-B1D65A48D08E}"/>
  </dataValidations>
  <printOptions horizontalCentered="1" verticalCentered="1"/>
  <pageMargins left="0" right="0" top="0.39370078740157483" bottom="0.39370078740157483" header="0.51181102362204722" footer="0.51181102362204722"/>
  <pageSetup paperSize="9" scale="90"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E9D18-C58E-4DAF-8415-9436A3A2C0D3}">
  <dimension ref="A1:X58"/>
  <sheetViews>
    <sheetView showGridLines="0" showRowColHeaders="0" workbookViewId="0">
      <selection activeCell="W61" sqref="W61"/>
    </sheetView>
  </sheetViews>
  <sheetFormatPr defaultRowHeight="13.2"/>
  <cols>
    <col min="1" max="1" width="3" customWidth="1"/>
    <col min="2" max="2" width="20.88671875" customWidth="1"/>
    <col min="3" max="16" width="3.6640625" customWidth="1"/>
    <col min="17" max="17" width="5.33203125" customWidth="1"/>
    <col min="18" max="18" width="3.6640625" customWidth="1"/>
    <col min="19" max="19" width="5.6640625" customWidth="1"/>
    <col min="20" max="20" width="5.44140625" customWidth="1"/>
    <col min="21" max="24" width="2.6640625" customWidth="1"/>
  </cols>
  <sheetData>
    <row r="1" spans="1:24" ht="12" customHeight="1">
      <c r="A1" s="5"/>
      <c r="B1" s="5"/>
      <c r="C1" s="5"/>
      <c r="D1" s="5"/>
      <c r="E1" s="5"/>
      <c r="F1" s="5"/>
      <c r="G1" s="5"/>
      <c r="H1" s="5"/>
      <c r="I1" s="5"/>
      <c r="J1" s="5"/>
      <c r="K1" s="5"/>
      <c r="L1" s="5"/>
      <c r="M1" s="5"/>
      <c r="N1" s="5"/>
      <c r="O1" s="6"/>
      <c r="P1" s="6"/>
      <c r="Q1" s="330" t="s">
        <v>46</v>
      </c>
      <c r="R1" s="330"/>
      <c r="S1" s="330"/>
      <c r="T1" s="394" t="str">
        <f>UnosOcena!U1</f>
        <v xml:space="preserve">2017/18 </v>
      </c>
      <c r="U1" s="394"/>
      <c r="V1" s="394"/>
      <c r="W1" s="394"/>
      <c r="X1" s="394"/>
    </row>
    <row r="2" spans="1:24" ht="15.75" customHeight="1">
      <c r="A2" s="438" t="s">
        <v>70</v>
      </c>
      <c r="B2" s="438"/>
      <c r="C2" s="438"/>
      <c r="D2" s="438"/>
      <c r="E2" s="438"/>
      <c r="F2" s="438"/>
      <c r="G2" s="438"/>
      <c r="H2" s="438"/>
      <c r="I2" s="438"/>
      <c r="J2" s="438"/>
      <c r="K2" s="438"/>
      <c r="L2" s="438"/>
      <c r="M2" s="447" t="str">
        <f>UnosOcena!N2</f>
        <v>5-1</v>
      </c>
      <c r="N2" s="447"/>
      <c r="O2" s="5"/>
      <c r="P2" s="5"/>
      <c r="Q2" s="5"/>
      <c r="R2" s="330" t="str">
        <f>UnosOcena!S2</f>
        <v>Period:</v>
      </c>
      <c r="S2" s="330"/>
      <c r="T2" s="395" t="str">
        <f>UnosOcena!U2</f>
        <v>Polugodište</v>
      </c>
      <c r="U2" s="395"/>
      <c r="V2" s="395"/>
      <c r="W2" s="395"/>
      <c r="X2" s="395"/>
    </row>
    <row r="3" spans="1:24" ht="0.75" customHeight="1" thickBot="1">
      <c r="A3" s="5"/>
      <c r="B3" s="5"/>
      <c r="C3" s="7"/>
      <c r="D3" s="7"/>
      <c r="E3" s="7"/>
      <c r="F3" s="7"/>
      <c r="G3" s="7"/>
      <c r="H3" s="7"/>
      <c r="I3" s="7"/>
      <c r="J3" s="7"/>
      <c r="K3" s="7"/>
      <c r="L3" s="7"/>
      <c r="M3" s="8"/>
      <c r="N3" s="8"/>
      <c r="O3" s="8"/>
      <c r="P3" s="8"/>
      <c r="Q3" s="8"/>
      <c r="R3" s="8"/>
      <c r="S3" s="8"/>
      <c r="T3" s="8"/>
      <c r="U3" s="8"/>
      <c r="V3" s="8"/>
    </row>
    <row r="4" spans="1:24" ht="13.8" thickBot="1">
      <c r="A4" s="9">
        <v>1</v>
      </c>
      <c r="B4" s="9">
        <v>2</v>
      </c>
      <c r="C4" s="10">
        <v>3</v>
      </c>
      <c r="D4" s="11">
        <v>4</v>
      </c>
      <c r="E4" s="11">
        <v>5</v>
      </c>
      <c r="F4" s="11">
        <v>6</v>
      </c>
      <c r="G4" s="11">
        <v>7</v>
      </c>
      <c r="H4" s="11">
        <v>8</v>
      </c>
      <c r="I4" s="11">
        <v>9</v>
      </c>
      <c r="J4" s="11">
        <v>10</v>
      </c>
      <c r="K4" s="11">
        <v>11</v>
      </c>
      <c r="L4" s="11">
        <v>12</v>
      </c>
      <c r="M4" s="11">
        <v>13</v>
      </c>
      <c r="N4" s="11">
        <v>14</v>
      </c>
      <c r="O4" s="11">
        <v>15</v>
      </c>
      <c r="P4" s="12">
        <v>16</v>
      </c>
      <c r="Q4" s="9">
        <v>17</v>
      </c>
      <c r="R4" s="10">
        <v>18</v>
      </c>
      <c r="S4" s="13">
        <v>19</v>
      </c>
      <c r="T4" s="9">
        <v>20</v>
      </c>
      <c r="U4" s="10">
        <v>21</v>
      </c>
      <c r="V4" s="13">
        <v>22</v>
      </c>
      <c r="W4" s="145">
        <v>23</v>
      </c>
      <c r="X4" s="146">
        <v>24</v>
      </c>
    </row>
    <row r="5" spans="1:24" ht="80.25" customHeight="1" thickBot="1">
      <c r="A5" s="14" t="s">
        <v>13</v>
      </c>
      <c r="B5" s="15" t="s">
        <v>14</v>
      </c>
      <c r="C5" s="149" t="str">
        <f>UnosOcena!D5</f>
        <v>Srpski jezik</v>
      </c>
      <c r="D5" s="149" t="str">
        <f>UnosOcena!E5</f>
        <v>Engleski jezik</v>
      </c>
      <c r="E5" s="149" t="str">
        <f>UnosOcena!F5</f>
        <v>Istorija</v>
      </c>
      <c r="F5" s="149" t="str">
        <f>UnosOcena!G5</f>
        <v>Geografija</v>
      </c>
      <c r="G5" s="149" t="str">
        <f>UnosOcena!H5</f>
        <v>Biologija</v>
      </c>
      <c r="H5" s="149" t="str">
        <f>UnosOcena!I5</f>
        <v>Matematika</v>
      </c>
      <c r="I5" s="149" t="str">
        <f>UnosOcena!J5</f>
        <v>Inform. i račun.</v>
      </c>
      <c r="J5" s="149" t="str">
        <f>UnosOcena!K5</f>
        <v>Tehnika i tehn.</v>
      </c>
      <c r="K5" s="149" t="str">
        <f>UnosOcena!L5</f>
        <v>Likovna kultura</v>
      </c>
      <c r="L5" s="149" t="str">
        <f>UnosOcena!M5</f>
        <v>Muzička kultura</v>
      </c>
      <c r="M5" s="149" t="str">
        <f>UnosOcena!N5</f>
        <v>Fiz. i zdrav.vas.</v>
      </c>
      <c r="N5" s="149" t="str">
        <f>UnosOcena!O5</f>
        <v>Fizika</v>
      </c>
      <c r="O5" s="149" t="str">
        <f>UnosOcena!P5</f>
        <v>Hemija</v>
      </c>
      <c r="P5" s="149" t="str">
        <f>UnosOcena!Q5</f>
        <v>II strani jezik</v>
      </c>
      <c r="Q5" s="150" t="s">
        <v>6</v>
      </c>
      <c r="R5" s="188" t="s">
        <v>25</v>
      </c>
      <c r="S5" s="172" t="s">
        <v>32</v>
      </c>
      <c r="T5" s="161" t="s">
        <v>33</v>
      </c>
      <c r="U5" s="173" t="s">
        <v>96</v>
      </c>
      <c r="V5" s="174" t="s">
        <v>119</v>
      </c>
      <c r="W5" s="162" t="str">
        <f>UnosOcena!U5</f>
        <v>sl. Akt. (upiši)</v>
      </c>
      <c r="X5" s="163" t="str">
        <f>UnosOcena!V5</f>
        <v>sl. Akt. (upiši)</v>
      </c>
    </row>
    <row r="6" spans="1:24">
      <c r="A6" s="17">
        <v>1</v>
      </c>
      <c r="B6" s="4" t="str">
        <f>IF(UnosOcena!B6="","",UnosOcena!B6)</f>
        <v/>
      </c>
      <c r="C6" s="147" t="str">
        <f>IF(UnosOcena!D6="","",UnosOcena!D6)</f>
        <v/>
      </c>
      <c r="D6" s="57" t="str">
        <f>IF(UnosOcena!E6="","",UnosOcena!E6)</f>
        <v/>
      </c>
      <c r="E6" s="57" t="str">
        <f>IF(UnosOcena!F6="","",UnosOcena!F6)</f>
        <v/>
      </c>
      <c r="F6" s="57" t="str">
        <f>IF(UnosOcena!G6="","",UnosOcena!G6)</f>
        <v/>
      </c>
      <c r="G6" s="57" t="str">
        <f>IF(UnosOcena!H6="","",UnosOcena!H6)</f>
        <v/>
      </c>
      <c r="H6" s="57" t="str">
        <f>IF(UnosOcena!I6="","",UnosOcena!I6)</f>
        <v/>
      </c>
      <c r="I6" s="57" t="str">
        <f>IF(UnosOcena!J6="","",UnosOcena!J6)</f>
        <v/>
      </c>
      <c r="J6" s="57" t="str">
        <f>IF(UnosOcena!K6="","",UnosOcena!K6)</f>
        <v/>
      </c>
      <c r="K6" s="57" t="str">
        <f>IF(UnosOcena!L6="","",UnosOcena!L6)</f>
        <v/>
      </c>
      <c r="L6" s="57" t="str">
        <f>IF(UnosOcena!M6="","",UnosOcena!M6)</f>
        <v/>
      </c>
      <c r="M6" s="57" t="str">
        <f>IF(UnosOcena!N6="","",UnosOcena!N6)</f>
        <v/>
      </c>
      <c r="N6" s="57" t="str">
        <f>IF(UnosOcena!O6="","",UnosOcena!O6)</f>
        <v/>
      </c>
      <c r="O6" s="57" t="str">
        <f>IF(UnosOcena!P6="","",UnosOcena!P6)</f>
        <v/>
      </c>
      <c r="P6" s="148" t="str">
        <f>IF(UnosOcena!Q6="","",UnosOcena!Q6)</f>
        <v/>
      </c>
      <c r="Q6" s="3" t="str">
        <f>Proracun1!Q6</f>
        <v>N</v>
      </c>
      <c r="R6" s="189" t="str">
        <f>IF(UnosOcena!W6="","",UnosOcena!W6)</f>
        <v/>
      </c>
      <c r="S6" s="152" t="str">
        <f>IF(UnosOcena!X6="","",UnosOcena!X6)</f>
        <v/>
      </c>
      <c r="T6" s="153" t="str">
        <f>IF(UnosOcena!Y6="","",UnosOcena!Y6)</f>
        <v/>
      </c>
      <c r="U6" s="157" t="str">
        <f>IF(UnosOcena!S6="","",UnosOcena!S6)</f>
        <v/>
      </c>
      <c r="V6" s="158" t="str">
        <f>IF(UnosOcena!T6="","",UnosOcena!T6)</f>
        <v/>
      </c>
      <c r="W6" s="166" t="str">
        <f>IF(UnosOcena!U6="","",UnosOcena!U6)</f>
        <v/>
      </c>
      <c r="X6" s="167" t="str">
        <f>IF(UnosOcena!V6="","",UnosOcena!V6)</f>
        <v/>
      </c>
    </row>
    <row r="7" spans="1:24">
      <c r="A7" s="18">
        <v>2</v>
      </c>
      <c r="B7" s="4" t="str">
        <f>IF(UnosOcena!B7="","",UnosOcena!B7)</f>
        <v/>
      </c>
      <c r="C7" s="32" t="str">
        <f>IF(UnosOcena!D7="","",UnosOcena!D7)</f>
        <v/>
      </c>
      <c r="D7" s="30" t="str">
        <f>IF(UnosOcena!E7="","",UnosOcena!E7)</f>
        <v/>
      </c>
      <c r="E7" s="30" t="str">
        <f>IF(UnosOcena!F7="","",UnosOcena!F7)</f>
        <v/>
      </c>
      <c r="F7" s="30" t="str">
        <f>IF(UnosOcena!G7="","",UnosOcena!G7)</f>
        <v/>
      </c>
      <c r="G7" s="30" t="str">
        <f>IF(UnosOcena!H7="","",UnosOcena!H7)</f>
        <v/>
      </c>
      <c r="H7" s="30" t="str">
        <f>IF(UnosOcena!I7="","",UnosOcena!I7)</f>
        <v/>
      </c>
      <c r="I7" s="30" t="str">
        <f>IF(UnosOcena!J7="","",UnosOcena!J7)</f>
        <v/>
      </c>
      <c r="J7" s="30" t="str">
        <f>IF(UnosOcena!K7="","",UnosOcena!K7)</f>
        <v/>
      </c>
      <c r="K7" s="30" t="str">
        <f>IF(UnosOcena!L7="","",UnosOcena!L7)</f>
        <v/>
      </c>
      <c r="L7" s="30" t="str">
        <f>IF(UnosOcena!M7="","",UnosOcena!M7)</f>
        <v/>
      </c>
      <c r="M7" s="30" t="str">
        <f>IF(UnosOcena!N7="","",UnosOcena!N7)</f>
        <v/>
      </c>
      <c r="N7" s="30" t="str">
        <f>IF(UnosOcena!O7="","",UnosOcena!O7)</f>
        <v/>
      </c>
      <c r="O7" s="30" t="str">
        <f>IF(UnosOcena!P7="","",UnosOcena!P7)</f>
        <v/>
      </c>
      <c r="P7" s="33" t="str">
        <f>IF(UnosOcena!Q7="","",UnosOcena!Q7)</f>
        <v/>
      </c>
      <c r="Q7" s="3" t="str">
        <f>Proracun1!Q7</f>
        <v>N</v>
      </c>
      <c r="R7" s="175" t="str">
        <f>IF(UnosOcena!W7="","",UnosOcena!W7)</f>
        <v/>
      </c>
      <c r="S7" s="154" t="str">
        <f>IF(UnosOcena!X7="","",UnosOcena!X7)</f>
        <v/>
      </c>
      <c r="T7" s="155" t="str">
        <f>IF(UnosOcena!Y7="","",UnosOcena!Y7)</f>
        <v/>
      </c>
      <c r="U7" s="159" t="str">
        <f>IF(UnosOcena!S7="","",UnosOcena!S7)</f>
        <v/>
      </c>
      <c r="V7" s="160" t="str">
        <f>IF(UnosOcena!T7="","",UnosOcena!T7)</f>
        <v/>
      </c>
      <c r="W7" s="168" t="str">
        <f>IF(UnosOcena!U7="","",UnosOcena!U7)</f>
        <v/>
      </c>
      <c r="X7" s="169" t="str">
        <f>IF(UnosOcena!V7="","",UnosOcena!V7)</f>
        <v/>
      </c>
    </row>
    <row r="8" spans="1:24">
      <c r="A8" s="18">
        <v>3</v>
      </c>
      <c r="B8" s="4" t="str">
        <f>IF(UnosOcena!B8="","",UnosOcena!B8)</f>
        <v/>
      </c>
      <c r="C8" s="32" t="str">
        <f>IF(UnosOcena!D8="","",UnosOcena!D8)</f>
        <v/>
      </c>
      <c r="D8" s="30" t="str">
        <f>IF(UnosOcena!E8="","",UnosOcena!E8)</f>
        <v/>
      </c>
      <c r="E8" s="30" t="str">
        <f>IF(UnosOcena!F8="","",UnosOcena!F8)</f>
        <v/>
      </c>
      <c r="F8" s="30" t="str">
        <f>IF(UnosOcena!G8="","",UnosOcena!G8)</f>
        <v/>
      </c>
      <c r="G8" s="30" t="str">
        <f>IF(UnosOcena!H8="","",UnosOcena!H8)</f>
        <v/>
      </c>
      <c r="H8" s="30" t="str">
        <f>IF(UnosOcena!I8="","",UnosOcena!I8)</f>
        <v/>
      </c>
      <c r="I8" s="30" t="str">
        <f>IF(UnosOcena!J8="","",UnosOcena!J8)</f>
        <v/>
      </c>
      <c r="J8" s="30" t="str">
        <f>IF(UnosOcena!K8="","",UnosOcena!K8)</f>
        <v/>
      </c>
      <c r="K8" s="30" t="str">
        <f>IF(UnosOcena!L8="","",UnosOcena!L8)</f>
        <v/>
      </c>
      <c r="L8" s="30" t="str">
        <f>IF(UnosOcena!M8="","",UnosOcena!M8)</f>
        <v/>
      </c>
      <c r="M8" s="30" t="str">
        <f>IF(UnosOcena!N8="","",UnosOcena!N8)</f>
        <v/>
      </c>
      <c r="N8" s="30" t="str">
        <f>IF(UnosOcena!O8="","",UnosOcena!O8)</f>
        <v/>
      </c>
      <c r="O8" s="30" t="str">
        <f>IF(UnosOcena!P8="","",UnosOcena!P8)</f>
        <v/>
      </c>
      <c r="P8" s="33" t="str">
        <f>IF(UnosOcena!Q8="","",UnosOcena!Q8)</f>
        <v/>
      </c>
      <c r="Q8" s="3" t="str">
        <f>Proracun1!Q8</f>
        <v>N</v>
      </c>
      <c r="R8" s="175" t="str">
        <f>IF(UnosOcena!W8="","",UnosOcena!W8)</f>
        <v/>
      </c>
      <c r="S8" s="154" t="str">
        <f>IF(UnosOcena!X8="","",UnosOcena!X8)</f>
        <v/>
      </c>
      <c r="T8" s="155" t="str">
        <f>IF(UnosOcena!Y8="","",UnosOcena!Y8)</f>
        <v/>
      </c>
      <c r="U8" s="159" t="str">
        <f>IF(UnosOcena!S8="","",UnosOcena!S8)</f>
        <v/>
      </c>
      <c r="V8" s="160" t="str">
        <f>IF(UnosOcena!T8="","",UnosOcena!T8)</f>
        <v/>
      </c>
      <c r="W8" s="168" t="str">
        <f>IF(UnosOcena!U8="","",UnosOcena!U8)</f>
        <v/>
      </c>
      <c r="X8" s="169" t="str">
        <f>IF(UnosOcena!V8="","",UnosOcena!V8)</f>
        <v/>
      </c>
    </row>
    <row r="9" spans="1:24">
      <c r="A9" s="18">
        <v>4</v>
      </c>
      <c r="B9" s="4" t="str">
        <f>IF(UnosOcena!B9="","",UnosOcena!B9)</f>
        <v/>
      </c>
      <c r="C9" s="32" t="str">
        <f>IF(UnosOcena!D9="","",UnosOcena!D9)</f>
        <v/>
      </c>
      <c r="D9" s="30" t="str">
        <f>IF(UnosOcena!E9="","",UnosOcena!E9)</f>
        <v/>
      </c>
      <c r="E9" s="30" t="str">
        <f>IF(UnosOcena!F9="","",UnosOcena!F9)</f>
        <v/>
      </c>
      <c r="F9" s="30" t="str">
        <f>IF(UnosOcena!G9="","",UnosOcena!G9)</f>
        <v/>
      </c>
      <c r="G9" s="30" t="str">
        <f>IF(UnosOcena!H9="","",UnosOcena!H9)</f>
        <v/>
      </c>
      <c r="H9" s="30">
        <f>IF(UnosOcena!I9="","",UnosOcena!I9)</f>
        <v>5</v>
      </c>
      <c r="I9" s="30">
        <f>IF(UnosOcena!J9="","",UnosOcena!J9)</f>
        <v>4</v>
      </c>
      <c r="J9" s="30">
        <f>IF(UnosOcena!K9="","",UnosOcena!K9)</f>
        <v>4</v>
      </c>
      <c r="K9" s="30" t="str">
        <f>IF(UnosOcena!L9="","",UnosOcena!L9)</f>
        <v/>
      </c>
      <c r="L9" s="30" t="str">
        <f>IF(UnosOcena!M9="","",UnosOcena!M9)</f>
        <v/>
      </c>
      <c r="M9" s="30" t="str">
        <f>IF(UnosOcena!N9="","",UnosOcena!N9)</f>
        <v/>
      </c>
      <c r="N9" s="30" t="str">
        <f>IF(UnosOcena!O9="","",UnosOcena!O9)</f>
        <v/>
      </c>
      <c r="O9" s="30" t="str">
        <f>IF(UnosOcena!P9="","",UnosOcena!P9)</f>
        <v/>
      </c>
      <c r="P9" s="33" t="str">
        <f>IF(UnosOcena!Q9="","",UnosOcena!Q9)</f>
        <v/>
      </c>
      <c r="Q9" s="3">
        <f>Proracun1!Q9</f>
        <v>4.333333333333333</v>
      </c>
      <c r="R9" s="175" t="str">
        <f>IF(UnosOcena!W9="","",UnosOcena!W9)</f>
        <v/>
      </c>
      <c r="S9" s="154" t="str">
        <f>IF(UnosOcena!X9="","",UnosOcena!X9)</f>
        <v/>
      </c>
      <c r="T9" s="155" t="str">
        <f>IF(UnosOcena!Y9="","",UnosOcena!Y9)</f>
        <v/>
      </c>
      <c r="U9" s="159" t="str">
        <f>IF(UnosOcena!S9="","",UnosOcena!S9)</f>
        <v/>
      </c>
      <c r="V9" s="160" t="str">
        <f>IF(UnosOcena!T9="","",UnosOcena!T9)</f>
        <v/>
      </c>
      <c r="W9" s="168" t="str">
        <f>IF(UnosOcena!U9="","",UnosOcena!U9)</f>
        <v/>
      </c>
      <c r="X9" s="169" t="str">
        <f>IF(UnosOcena!V9="","",UnosOcena!V9)</f>
        <v/>
      </c>
    </row>
    <row r="10" spans="1:24">
      <c r="A10" s="18">
        <v>5</v>
      </c>
      <c r="B10" s="4" t="str">
        <f>IF(UnosOcena!B10="","",UnosOcena!B10)</f>
        <v/>
      </c>
      <c r="C10" s="32" t="str">
        <f>IF(UnosOcena!D10="","",UnosOcena!D10)</f>
        <v/>
      </c>
      <c r="D10" s="30" t="str">
        <f>IF(UnosOcena!E10="","",UnosOcena!E10)</f>
        <v/>
      </c>
      <c r="E10" s="30" t="str">
        <f>IF(UnosOcena!F10="","",UnosOcena!F10)</f>
        <v/>
      </c>
      <c r="F10" s="30" t="str">
        <f>IF(UnosOcena!G10="","",UnosOcena!G10)</f>
        <v/>
      </c>
      <c r="G10" s="30" t="str">
        <f>IF(UnosOcena!H10="","",UnosOcena!H10)</f>
        <v/>
      </c>
      <c r="H10" s="30" t="str">
        <f>IF(UnosOcena!I10="","",UnosOcena!I10)</f>
        <v/>
      </c>
      <c r="I10" s="30" t="str">
        <f>IF(UnosOcena!J10="","",UnosOcena!J10)</f>
        <v/>
      </c>
      <c r="J10" s="30" t="str">
        <f>IF(UnosOcena!K10="","",UnosOcena!K10)</f>
        <v/>
      </c>
      <c r="K10" s="30" t="str">
        <f>IF(UnosOcena!L10="","",UnosOcena!L10)</f>
        <v/>
      </c>
      <c r="L10" s="30" t="str">
        <f>IF(UnosOcena!M10="","",UnosOcena!M10)</f>
        <v/>
      </c>
      <c r="M10" s="30" t="str">
        <f>IF(UnosOcena!N10="","",UnosOcena!N10)</f>
        <v/>
      </c>
      <c r="N10" s="30" t="str">
        <f>IF(UnosOcena!O10="","",UnosOcena!O10)</f>
        <v/>
      </c>
      <c r="O10" s="30" t="str">
        <f>IF(UnosOcena!P10="","",UnosOcena!P10)</f>
        <v/>
      </c>
      <c r="P10" s="33" t="str">
        <f>IF(UnosOcena!Q10="","",UnosOcena!Q10)</f>
        <v/>
      </c>
      <c r="Q10" s="3" t="str">
        <f>Proracun1!Q10</f>
        <v>N</v>
      </c>
      <c r="R10" s="175" t="str">
        <f>IF(UnosOcena!W10="","",UnosOcena!W10)</f>
        <v/>
      </c>
      <c r="S10" s="154" t="str">
        <f>IF(UnosOcena!X10="","",UnosOcena!X10)</f>
        <v/>
      </c>
      <c r="T10" s="155" t="str">
        <f>IF(UnosOcena!Y10="","",UnosOcena!Y10)</f>
        <v/>
      </c>
      <c r="U10" s="159" t="str">
        <f>IF(UnosOcena!S10="","",UnosOcena!S10)</f>
        <v/>
      </c>
      <c r="V10" s="160" t="str">
        <f>IF(UnosOcena!T10="","",UnosOcena!T10)</f>
        <v/>
      </c>
      <c r="W10" s="168" t="str">
        <f>IF(UnosOcena!U10="","",UnosOcena!U10)</f>
        <v/>
      </c>
      <c r="X10" s="169" t="str">
        <f>IF(UnosOcena!V10="","",UnosOcena!V10)</f>
        <v/>
      </c>
    </row>
    <row r="11" spans="1:24">
      <c r="A11" s="18">
        <v>6</v>
      </c>
      <c r="B11" s="4" t="str">
        <f>IF(UnosOcena!B11="","",UnosOcena!B11)</f>
        <v/>
      </c>
      <c r="C11" s="32" t="str">
        <f>IF(UnosOcena!D11="","",UnosOcena!D11)</f>
        <v/>
      </c>
      <c r="D11" s="30" t="str">
        <f>IF(UnosOcena!E11="","",UnosOcena!E11)</f>
        <v/>
      </c>
      <c r="E11" s="30" t="str">
        <f>IF(UnosOcena!F11="","",UnosOcena!F11)</f>
        <v/>
      </c>
      <c r="F11" s="30" t="str">
        <f>IF(UnosOcena!G11="","",UnosOcena!G11)</f>
        <v/>
      </c>
      <c r="G11" s="30" t="str">
        <f>IF(UnosOcena!H11="","",UnosOcena!H11)</f>
        <v/>
      </c>
      <c r="H11" s="30" t="str">
        <f>IF(UnosOcena!I11="","",UnosOcena!I11)</f>
        <v/>
      </c>
      <c r="I11" s="30" t="str">
        <f>IF(UnosOcena!J11="","",UnosOcena!J11)</f>
        <v/>
      </c>
      <c r="J11" s="30" t="str">
        <f>IF(UnosOcena!K11="","",UnosOcena!K11)</f>
        <v/>
      </c>
      <c r="K11" s="30" t="str">
        <f>IF(UnosOcena!L11="","",UnosOcena!L11)</f>
        <v/>
      </c>
      <c r="L11" s="30" t="str">
        <f>IF(UnosOcena!M11="","",UnosOcena!M11)</f>
        <v/>
      </c>
      <c r="M11" s="30" t="str">
        <f>IF(UnosOcena!N11="","",UnosOcena!N11)</f>
        <v/>
      </c>
      <c r="N11" s="30" t="str">
        <f>IF(UnosOcena!O11="","",UnosOcena!O11)</f>
        <v/>
      </c>
      <c r="O11" s="30" t="str">
        <f>IF(UnosOcena!P11="","",UnosOcena!P11)</f>
        <v/>
      </c>
      <c r="P11" s="33" t="str">
        <f>IF(UnosOcena!Q11="","",UnosOcena!Q11)</f>
        <v/>
      </c>
      <c r="Q11" s="3" t="str">
        <f>Proracun1!Q11</f>
        <v>N</v>
      </c>
      <c r="R11" s="175" t="str">
        <f>IF(UnosOcena!W11="","",UnosOcena!W11)</f>
        <v/>
      </c>
      <c r="S11" s="154" t="str">
        <f>IF(UnosOcena!X11="","",UnosOcena!X11)</f>
        <v/>
      </c>
      <c r="T11" s="155" t="str">
        <f>IF(UnosOcena!Y11="","",UnosOcena!Y11)</f>
        <v/>
      </c>
      <c r="U11" s="159" t="str">
        <f>IF(UnosOcena!S11="","",UnosOcena!S11)</f>
        <v/>
      </c>
      <c r="V11" s="160" t="str">
        <f>IF(UnosOcena!T11="","",UnosOcena!T11)</f>
        <v/>
      </c>
      <c r="W11" s="168" t="str">
        <f>IF(UnosOcena!U11="","",UnosOcena!U11)</f>
        <v/>
      </c>
      <c r="X11" s="169" t="str">
        <f>IF(UnosOcena!V11="","",UnosOcena!V11)</f>
        <v/>
      </c>
    </row>
    <row r="12" spans="1:24">
      <c r="A12" s="18">
        <v>7</v>
      </c>
      <c r="B12" s="4" t="str">
        <f>IF(UnosOcena!B12="","",UnosOcena!B12)</f>
        <v/>
      </c>
      <c r="C12" s="32" t="str">
        <f>IF(UnosOcena!D12="","",UnosOcena!D12)</f>
        <v/>
      </c>
      <c r="D12" s="30" t="str">
        <f>IF(UnosOcena!E12="","",UnosOcena!E12)</f>
        <v/>
      </c>
      <c r="E12" s="30" t="str">
        <f>IF(UnosOcena!F12="","",UnosOcena!F12)</f>
        <v/>
      </c>
      <c r="F12" s="30" t="str">
        <f>IF(UnosOcena!G12="","",UnosOcena!G12)</f>
        <v/>
      </c>
      <c r="G12" s="30" t="str">
        <f>IF(UnosOcena!H12="","",UnosOcena!H12)</f>
        <v/>
      </c>
      <c r="H12" s="30" t="str">
        <f>IF(UnosOcena!I12="","",UnosOcena!I12)</f>
        <v/>
      </c>
      <c r="I12" s="30" t="str">
        <f>IF(UnosOcena!J12="","",UnosOcena!J12)</f>
        <v/>
      </c>
      <c r="J12" s="30" t="str">
        <f>IF(UnosOcena!K12="","",UnosOcena!K12)</f>
        <v/>
      </c>
      <c r="K12" s="30" t="str">
        <f>IF(UnosOcena!L12="","",UnosOcena!L12)</f>
        <v/>
      </c>
      <c r="L12" s="30" t="str">
        <f>IF(UnosOcena!M12="","",UnosOcena!M12)</f>
        <v/>
      </c>
      <c r="M12" s="30" t="str">
        <f>IF(UnosOcena!N12="","",UnosOcena!N12)</f>
        <v/>
      </c>
      <c r="N12" s="30" t="str">
        <f>IF(UnosOcena!O12="","",UnosOcena!O12)</f>
        <v/>
      </c>
      <c r="O12" s="30" t="str">
        <f>IF(UnosOcena!P12="","",UnosOcena!P12)</f>
        <v/>
      </c>
      <c r="P12" s="33" t="str">
        <f>IF(UnosOcena!Q12="","",UnosOcena!Q12)</f>
        <v/>
      </c>
      <c r="Q12" s="3" t="str">
        <f>Proracun1!Q12</f>
        <v>N</v>
      </c>
      <c r="R12" s="175" t="str">
        <f>IF(UnosOcena!W12="","",UnosOcena!W12)</f>
        <v/>
      </c>
      <c r="S12" s="154" t="str">
        <f>IF(UnosOcena!X12="","",UnosOcena!X12)</f>
        <v/>
      </c>
      <c r="T12" s="155" t="str">
        <f>IF(UnosOcena!Y12="","",UnosOcena!Y12)</f>
        <v/>
      </c>
      <c r="U12" s="159" t="str">
        <f>IF(UnosOcena!S12="","",UnosOcena!S12)</f>
        <v/>
      </c>
      <c r="V12" s="160" t="str">
        <f>IF(UnosOcena!T12="","",UnosOcena!T12)</f>
        <v/>
      </c>
      <c r="W12" s="168" t="str">
        <f>IF(UnosOcena!U12="","",UnosOcena!U12)</f>
        <v/>
      </c>
      <c r="X12" s="169" t="str">
        <f>IF(UnosOcena!V12="","",UnosOcena!V12)</f>
        <v/>
      </c>
    </row>
    <row r="13" spans="1:24">
      <c r="A13" s="18">
        <v>8</v>
      </c>
      <c r="B13" s="4" t="str">
        <f>IF(UnosOcena!B13="","",UnosOcena!B13)</f>
        <v/>
      </c>
      <c r="C13" s="32" t="str">
        <f>IF(UnosOcena!D13="","",UnosOcena!D13)</f>
        <v/>
      </c>
      <c r="D13" s="30" t="str">
        <f>IF(UnosOcena!E13="","",UnosOcena!E13)</f>
        <v/>
      </c>
      <c r="E13" s="30" t="str">
        <f>IF(UnosOcena!F13="","",UnosOcena!F13)</f>
        <v/>
      </c>
      <c r="F13" s="30" t="str">
        <f>IF(UnosOcena!G13="","",UnosOcena!G13)</f>
        <v/>
      </c>
      <c r="G13" s="30" t="str">
        <f>IF(UnosOcena!H13="","",UnosOcena!H13)</f>
        <v/>
      </c>
      <c r="H13" s="30" t="str">
        <f>IF(UnosOcena!I13="","",UnosOcena!I13)</f>
        <v/>
      </c>
      <c r="I13" s="30" t="str">
        <f>IF(UnosOcena!J13="","",UnosOcena!J13)</f>
        <v/>
      </c>
      <c r="J13" s="30" t="str">
        <f>IF(UnosOcena!K13="","",UnosOcena!K13)</f>
        <v/>
      </c>
      <c r="K13" s="30" t="str">
        <f>IF(UnosOcena!L13="","",UnosOcena!L13)</f>
        <v/>
      </c>
      <c r="L13" s="30" t="str">
        <f>IF(UnosOcena!M13="","",UnosOcena!M13)</f>
        <v/>
      </c>
      <c r="M13" s="30" t="str">
        <f>IF(UnosOcena!N13="","",UnosOcena!N13)</f>
        <v/>
      </c>
      <c r="N13" s="30" t="str">
        <f>IF(UnosOcena!O13="","",UnosOcena!O13)</f>
        <v/>
      </c>
      <c r="O13" s="30" t="str">
        <f>IF(UnosOcena!P13="","",UnosOcena!P13)</f>
        <v/>
      </c>
      <c r="P13" s="33" t="str">
        <f>IF(UnosOcena!Q13="","",UnosOcena!Q13)</f>
        <v/>
      </c>
      <c r="Q13" s="3" t="str">
        <f>Proracun1!Q13</f>
        <v>N</v>
      </c>
      <c r="R13" s="175" t="str">
        <f>IF(UnosOcena!W13="","",UnosOcena!W13)</f>
        <v/>
      </c>
      <c r="S13" s="154" t="str">
        <f>IF(UnosOcena!X13="","",UnosOcena!X13)</f>
        <v/>
      </c>
      <c r="T13" s="155" t="str">
        <f>IF(UnosOcena!Y13="","",UnosOcena!Y13)</f>
        <v/>
      </c>
      <c r="U13" s="159" t="str">
        <f>IF(UnosOcena!S13="","",UnosOcena!S13)</f>
        <v/>
      </c>
      <c r="V13" s="160" t="str">
        <f>IF(UnosOcena!T13="","",UnosOcena!T13)</f>
        <v/>
      </c>
      <c r="W13" s="168" t="str">
        <f>IF(UnosOcena!U13="","",UnosOcena!U13)</f>
        <v/>
      </c>
      <c r="X13" s="169" t="str">
        <f>IF(UnosOcena!V13="","",UnosOcena!V13)</f>
        <v/>
      </c>
    </row>
    <row r="14" spans="1:24">
      <c r="A14" s="18">
        <v>9</v>
      </c>
      <c r="B14" s="4" t="str">
        <f>IF(UnosOcena!B14="","",UnosOcena!B14)</f>
        <v/>
      </c>
      <c r="C14" s="32" t="str">
        <f>IF(UnosOcena!D14="","",UnosOcena!D14)</f>
        <v/>
      </c>
      <c r="D14" s="30" t="str">
        <f>IF(UnosOcena!E14="","",UnosOcena!E14)</f>
        <v/>
      </c>
      <c r="E14" s="30" t="str">
        <f>IF(UnosOcena!F14="","",UnosOcena!F14)</f>
        <v/>
      </c>
      <c r="F14" s="30" t="str">
        <f>IF(UnosOcena!G14="","",UnosOcena!G14)</f>
        <v/>
      </c>
      <c r="G14" s="30" t="str">
        <f>IF(UnosOcena!H14="","",UnosOcena!H14)</f>
        <v/>
      </c>
      <c r="H14" s="30" t="str">
        <f>IF(UnosOcena!I14="","",UnosOcena!I14)</f>
        <v/>
      </c>
      <c r="I14" s="30" t="str">
        <f>IF(UnosOcena!J14="","",UnosOcena!J14)</f>
        <v/>
      </c>
      <c r="J14" s="30" t="str">
        <f>IF(UnosOcena!K14="","",UnosOcena!K14)</f>
        <v/>
      </c>
      <c r="K14" s="30" t="str">
        <f>IF(UnosOcena!L14="","",UnosOcena!L14)</f>
        <v/>
      </c>
      <c r="L14" s="30" t="str">
        <f>IF(UnosOcena!M14="","",UnosOcena!M14)</f>
        <v/>
      </c>
      <c r="M14" s="30" t="str">
        <f>IF(UnosOcena!N14="","",UnosOcena!N14)</f>
        <v/>
      </c>
      <c r="N14" s="30" t="str">
        <f>IF(UnosOcena!O14="","",UnosOcena!O14)</f>
        <v/>
      </c>
      <c r="O14" s="30" t="str">
        <f>IF(UnosOcena!P14="","",UnosOcena!P14)</f>
        <v/>
      </c>
      <c r="P14" s="33" t="str">
        <f>IF(UnosOcena!Q14="","",UnosOcena!Q14)</f>
        <v/>
      </c>
      <c r="Q14" s="3" t="str">
        <f>Proracun1!Q14</f>
        <v>N</v>
      </c>
      <c r="R14" s="175" t="str">
        <f>IF(UnosOcena!W14="","",UnosOcena!W14)</f>
        <v/>
      </c>
      <c r="S14" s="154" t="str">
        <f>IF(UnosOcena!X14="","",UnosOcena!X14)</f>
        <v/>
      </c>
      <c r="T14" s="155" t="str">
        <f>IF(UnosOcena!Y14="","",UnosOcena!Y14)</f>
        <v/>
      </c>
      <c r="U14" s="159" t="str">
        <f>IF(UnosOcena!S14="","",UnosOcena!S14)</f>
        <v/>
      </c>
      <c r="V14" s="160" t="str">
        <f>IF(UnosOcena!T14="","",UnosOcena!T14)</f>
        <v/>
      </c>
      <c r="W14" s="168" t="str">
        <f>IF(UnosOcena!U14="","",UnosOcena!U14)</f>
        <v/>
      </c>
      <c r="X14" s="169" t="str">
        <f>IF(UnosOcena!V14="","",UnosOcena!V14)</f>
        <v/>
      </c>
    </row>
    <row r="15" spans="1:24">
      <c r="A15" s="18">
        <v>10</v>
      </c>
      <c r="B15" s="4" t="str">
        <f>IF(UnosOcena!B15="","",UnosOcena!B15)</f>
        <v/>
      </c>
      <c r="C15" s="32" t="str">
        <f>IF(UnosOcena!D15="","",UnosOcena!D15)</f>
        <v/>
      </c>
      <c r="D15" s="30" t="str">
        <f>IF(UnosOcena!E15="","",UnosOcena!E15)</f>
        <v/>
      </c>
      <c r="E15" s="30" t="str">
        <f>IF(UnosOcena!F15="","",UnosOcena!F15)</f>
        <v/>
      </c>
      <c r="F15" s="30" t="str">
        <f>IF(UnosOcena!G15="","",UnosOcena!G15)</f>
        <v/>
      </c>
      <c r="G15" s="30" t="str">
        <f>IF(UnosOcena!H15="","",UnosOcena!H15)</f>
        <v/>
      </c>
      <c r="H15" s="30" t="str">
        <f>IF(UnosOcena!I15="","",UnosOcena!I15)</f>
        <v/>
      </c>
      <c r="I15" s="30" t="str">
        <f>IF(UnosOcena!J15="","",UnosOcena!J15)</f>
        <v/>
      </c>
      <c r="J15" s="30" t="str">
        <f>IF(UnosOcena!K15="","",UnosOcena!K15)</f>
        <v/>
      </c>
      <c r="K15" s="30" t="str">
        <f>IF(UnosOcena!L15="","",UnosOcena!L15)</f>
        <v/>
      </c>
      <c r="L15" s="30" t="str">
        <f>IF(UnosOcena!M15="","",UnosOcena!M15)</f>
        <v/>
      </c>
      <c r="M15" s="30" t="str">
        <f>IF(UnosOcena!N15="","",UnosOcena!N15)</f>
        <v/>
      </c>
      <c r="N15" s="30" t="str">
        <f>IF(UnosOcena!O15="","",UnosOcena!O15)</f>
        <v/>
      </c>
      <c r="O15" s="30" t="str">
        <f>IF(UnosOcena!P15="","",UnosOcena!P15)</f>
        <v/>
      </c>
      <c r="P15" s="33" t="str">
        <f>IF(UnosOcena!Q15="","",UnosOcena!Q15)</f>
        <v/>
      </c>
      <c r="Q15" s="3" t="str">
        <f>Proracun1!Q15</f>
        <v>N</v>
      </c>
      <c r="R15" s="175" t="str">
        <f>IF(UnosOcena!W15="","",UnosOcena!W15)</f>
        <v/>
      </c>
      <c r="S15" s="154" t="str">
        <f>IF(UnosOcena!X15="","",UnosOcena!X15)</f>
        <v/>
      </c>
      <c r="T15" s="155" t="str">
        <f>IF(UnosOcena!Y15="","",UnosOcena!Y15)</f>
        <v/>
      </c>
      <c r="U15" s="159" t="str">
        <f>IF(UnosOcena!S15="","",UnosOcena!S15)</f>
        <v/>
      </c>
      <c r="V15" s="160" t="str">
        <f>IF(UnosOcena!T15="","",UnosOcena!T15)</f>
        <v/>
      </c>
      <c r="W15" s="168" t="str">
        <f>IF(UnosOcena!U15="","",UnosOcena!U15)</f>
        <v/>
      </c>
      <c r="X15" s="169" t="str">
        <f>IF(UnosOcena!V15="","",UnosOcena!V15)</f>
        <v/>
      </c>
    </row>
    <row r="16" spans="1:24">
      <c r="A16" s="18">
        <v>11</v>
      </c>
      <c r="B16" s="4" t="str">
        <f>IF(UnosOcena!B16="","",UnosOcena!B16)</f>
        <v/>
      </c>
      <c r="C16" s="32" t="str">
        <f>IF(UnosOcena!D16="","",UnosOcena!D16)</f>
        <v/>
      </c>
      <c r="D16" s="30" t="str">
        <f>IF(UnosOcena!E16="","",UnosOcena!E16)</f>
        <v/>
      </c>
      <c r="E16" s="30" t="str">
        <f>IF(UnosOcena!F16="","",UnosOcena!F16)</f>
        <v/>
      </c>
      <c r="F16" s="30" t="str">
        <f>IF(UnosOcena!G16="","",UnosOcena!G16)</f>
        <v/>
      </c>
      <c r="G16" s="30" t="str">
        <f>IF(UnosOcena!H16="","",UnosOcena!H16)</f>
        <v/>
      </c>
      <c r="H16" s="30" t="str">
        <f>IF(UnosOcena!I16="","",UnosOcena!I16)</f>
        <v/>
      </c>
      <c r="I16" s="30" t="str">
        <f>IF(UnosOcena!J16="","",UnosOcena!J16)</f>
        <v/>
      </c>
      <c r="J16" s="30" t="str">
        <f>IF(UnosOcena!K16="","",UnosOcena!K16)</f>
        <v/>
      </c>
      <c r="K16" s="30" t="str">
        <f>IF(UnosOcena!L16="","",UnosOcena!L16)</f>
        <v/>
      </c>
      <c r="L16" s="30" t="str">
        <f>IF(UnosOcena!M16="","",UnosOcena!M16)</f>
        <v/>
      </c>
      <c r="M16" s="30" t="str">
        <f>IF(UnosOcena!N16="","",UnosOcena!N16)</f>
        <v/>
      </c>
      <c r="N16" s="30" t="str">
        <f>IF(UnosOcena!O16="","",UnosOcena!O16)</f>
        <v/>
      </c>
      <c r="O16" s="30" t="str">
        <f>IF(UnosOcena!P16="","",UnosOcena!P16)</f>
        <v/>
      </c>
      <c r="P16" s="33" t="str">
        <f>IF(UnosOcena!Q16="","",UnosOcena!Q16)</f>
        <v/>
      </c>
      <c r="Q16" s="3" t="str">
        <f>Proracun1!Q16</f>
        <v>N</v>
      </c>
      <c r="R16" s="175" t="str">
        <f>IF(UnosOcena!W16="","",UnosOcena!W16)</f>
        <v/>
      </c>
      <c r="S16" s="154" t="str">
        <f>IF(UnosOcena!X16="","",UnosOcena!X16)</f>
        <v/>
      </c>
      <c r="T16" s="155" t="str">
        <f>IF(UnosOcena!Y16="","",UnosOcena!Y16)</f>
        <v/>
      </c>
      <c r="U16" s="159" t="str">
        <f>IF(UnosOcena!S16="","",UnosOcena!S16)</f>
        <v/>
      </c>
      <c r="V16" s="160" t="str">
        <f>IF(UnosOcena!T16="","",UnosOcena!T16)</f>
        <v/>
      </c>
      <c r="W16" s="168" t="str">
        <f>IF(UnosOcena!U16="","",UnosOcena!U16)</f>
        <v/>
      </c>
      <c r="X16" s="169" t="str">
        <f>IF(UnosOcena!V16="","",UnosOcena!V16)</f>
        <v/>
      </c>
    </row>
    <row r="17" spans="1:24">
      <c r="A17" s="18">
        <v>12</v>
      </c>
      <c r="B17" s="4" t="str">
        <f>IF(UnosOcena!B17="","",UnosOcena!B17)</f>
        <v/>
      </c>
      <c r="C17" s="32" t="str">
        <f>IF(UnosOcena!D17="","",UnosOcena!D17)</f>
        <v/>
      </c>
      <c r="D17" s="30" t="str">
        <f>IF(UnosOcena!E17="","",UnosOcena!E17)</f>
        <v/>
      </c>
      <c r="E17" s="30" t="str">
        <f>IF(UnosOcena!F17="","",UnosOcena!F17)</f>
        <v/>
      </c>
      <c r="F17" s="30" t="str">
        <f>IF(UnosOcena!G17="","",UnosOcena!G17)</f>
        <v/>
      </c>
      <c r="G17" s="30" t="str">
        <f>IF(UnosOcena!H17="","",UnosOcena!H17)</f>
        <v/>
      </c>
      <c r="H17" s="30" t="str">
        <f>IF(UnosOcena!I17="","",UnosOcena!I17)</f>
        <v/>
      </c>
      <c r="I17" s="30" t="str">
        <f>IF(UnosOcena!J17="","",UnosOcena!J17)</f>
        <v/>
      </c>
      <c r="J17" s="30" t="str">
        <f>IF(UnosOcena!K17="","",UnosOcena!K17)</f>
        <v/>
      </c>
      <c r="K17" s="30" t="str">
        <f>IF(UnosOcena!L17="","",UnosOcena!L17)</f>
        <v/>
      </c>
      <c r="L17" s="30" t="str">
        <f>IF(UnosOcena!M17="","",UnosOcena!M17)</f>
        <v/>
      </c>
      <c r="M17" s="30" t="str">
        <f>IF(UnosOcena!N17="","",UnosOcena!N17)</f>
        <v/>
      </c>
      <c r="N17" s="30" t="str">
        <f>IF(UnosOcena!O17="","",UnosOcena!O17)</f>
        <v/>
      </c>
      <c r="O17" s="30" t="str">
        <f>IF(UnosOcena!P17="","",UnosOcena!P17)</f>
        <v/>
      </c>
      <c r="P17" s="33" t="str">
        <f>IF(UnosOcena!Q17="","",UnosOcena!Q17)</f>
        <v/>
      </c>
      <c r="Q17" s="3" t="str">
        <f>Proracun1!Q17</f>
        <v>N</v>
      </c>
      <c r="R17" s="175" t="str">
        <f>IF(UnosOcena!W17="","",UnosOcena!W17)</f>
        <v/>
      </c>
      <c r="S17" s="154" t="str">
        <f>IF(UnosOcena!X17="","",UnosOcena!X17)</f>
        <v/>
      </c>
      <c r="T17" s="155" t="str">
        <f>IF(UnosOcena!Y17="","",UnosOcena!Y17)</f>
        <v/>
      </c>
      <c r="U17" s="159" t="str">
        <f>IF(UnosOcena!S17="","",UnosOcena!S17)</f>
        <v/>
      </c>
      <c r="V17" s="160" t="str">
        <f>IF(UnosOcena!T17="","",UnosOcena!T17)</f>
        <v/>
      </c>
      <c r="W17" s="168" t="str">
        <f>IF(UnosOcena!U17="","",UnosOcena!U17)</f>
        <v/>
      </c>
      <c r="X17" s="169" t="str">
        <f>IF(UnosOcena!V17="","",UnosOcena!V17)</f>
        <v/>
      </c>
    </row>
    <row r="18" spans="1:24">
      <c r="A18" s="18">
        <v>13</v>
      </c>
      <c r="B18" s="4" t="str">
        <f>IF(UnosOcena!B18="","",UnosOcena!B18)</f>
        <v/>
      </c>
      <c r="C18" s="32" t="str">
        <f>IF(UnosOcena!D18="","",UnosOcena!D18)</f>
        <v/>
      </c>
      <c r="D18" s="30" t="str">
        <f>IF(UnosOcena!E18="","",UnosOcena!E18)</f>
        <v/>
      </c>
      <c r="E18" s="30" t="str">
        <f>IF(UnosOcena!F18="","",UnosOcena!F18)</f>
        <v/>
      </c>
      <c r="F18" s="30" t="str">
        <f>IF(UnosOcena!G18="","",UnosOcena!G18)</f>
        <v/>
      </c>
      <c r="G18" s="30" t="str">
        <f>IF(UnosOcena!H18="","",UnosOcena!H18)</f>
        <v/>
      </c>
      <c r="H18" s="30" t="str">
        <f>IF(UnosOcena!I18="","",UnosOcena!I18)</f>
        <v/>
      </c>
      <c r="I18" s="30" t="str">
        <f>IF(UnosOcena!J18="","",UnosOcena!J18)</f>
        <v/>
      </c>
      <c r="J18" s="30" t="str">
        <f>IF(UnosOcena!K18="","",UnosOcena!K18)</f>
        <v/>
      </c>
      <c r="K18" s="30" t="str">
        <f>IF(UnosOcena!L18="","",UnosOcena!L18)</f>
        <v/>
      </c>
      <c r="L18" s="30" t="str">
        <f>IF(UnosOcena!M18="","",UnosOcena!M18)</f>
        <v/>
      </c>
      <c r="M18" s="30" t="str">
        <f>IF(UnosOcena!N18="","",UnosOcena!N18)</f>
        <v/>
      </c>
      <c r="N18" s="30" t="str">
        <f>IF(UnosOcena!O18="","",UnosOcena!O18)</f>
        <v/>
      </c>
      <c r="O18" s="30" t="str">
        <f>IF(UnosOcena!P18="","",UnosOcena!P18)</f>
        <v/>
      </c>
      <c r="P18" s="33" t="str">
        <f>IF(UnosOcena!Q18="","",UnosOcena!Q18)</f>
        <v/>
      </c>
      <c r="Q18" s="3" t="str">
        <f>Proracun1!Q18</f>
        <v>N</v>
      </c>
      <c r="R18" s="175" t="str">
        <f>IF(UnosOcena!W18="","",UnosOcena!W18)</f>
        <v/>
      </c>
      <c r="S18" s="154" t="str">
        <f>IF(UnosOcena!X18="","",UnosOcena!X18)</f>
        <v/>
      </c>
      <c r="T18" s="155" t="str">
        <f>IF(UnosOcena!Y18="","",UnosOcena!Y18)</f>
        <v/>
      </c>
      <c r="U18" s="159" t="str">
        <f>IF(UnosOcena!S18="","",UnosOcena!S18)</f>
        <v/>
      </c>
      <c r="V18" s="160" t="str">
        <f>IF(UnosOcena!T18="","",UnosOcena!T18)</f>
        <v/>
      </c>
      <c r="W18" s="168" t="str">
        <f>IF(UnosOcena!U18="","",UnosOcena!U18)</f>
        <v/>
      </c>
      <c r="X18" s="169" t="str">
        <f>IF(UnosOcena!V18="","",UnosOcena!V18)</f>
        <v/>
      </c>
    </row>
    <row r="19" spans="1:24">
      <c r="A19" s="18">
        <v>14</v>
      </c>
      <c r="B19" s="4" t="str">
        <f>IF(UnosOcena!B19="","",UnosOcena!B19)</f>
        <v/>
      </c>
      <c r="C19" s="32" t="str">
        <f>IF(UnosOcena!D19="","",UnosOcena!D19)</f>
        <v/>
      </c>
      <c r="D19" s="30" t="str">
        <f>IF(UnosOcena!E19="","",UnosOcena!E19)</f>
        <v/>
      </c>
      <c r="E19" s="30" t="str">
        <f>IF(UnosOcena!F19="","",UnosOcena!F19)</f>
        <v/>
      </c>
      <c r="F19" s="30" t="str">
        <f>IF(UnosOcena!G19="","",UnosOcena!G19)</f>
        <v/>
      </c>
      <c r="G19" s="30" t="str">
        <f>IF(UnosOcena!H19="","",UnosOcena!H19)</f>
        <v/>
      </c>
      <c r="H19" s="30" t="str">
        <f>IF(UnosOcena!I19="","",UnosOcena!I19)</f>
        <v/>
      </c>
      <c r="I19" s="30" t="str">
        <f>IF(UnosOcena!J19="","",UnosOcena!J19)</f>
        <v/>
      </c>
      <c r="J19" s="30" t="str">
        <f>IF(UnosOcena!K19="","",UnosOcena!K19)</f>
        <v/>
      </c>
      <c r="K19" s="30" t="str">
        <f>IF(UnosOcena!L19="","",UnosOcena!L19)</f>
        <v/>
      </c>
      <c r="L19" s="30" t="str">
        <f>IF(UnosOcena!M19="","",UnosOcena!M19)</f>
        <v/>
      </c>
      <c r="M19" s="30" t="str">
        <f>IF(UnosOcena!N19="","",UnosOcena!N19)</f>
        <v/>
      </c>
      <c r="N19" s="30" t="str">
        <f>IF(UnosOcena!O19="","",UnosOcena!O19)</f>
        <v/>
      </c>
      <c r="O19" s="30" t="str">
        <f>IF(UnosOcena!P19="","",UnosOcena!P19)</f>
        <v/>
      </c>
      <c r="P19" s="33" t="str">
        <f>IF(UnosOcena!Q19="","",UnosOcena!Q19)</f>
        <v/>
      </c>
      <c r="Q19" s="3" t="str">
        <f>Proracun1!Q19</f>
        <v>N</v>
      </c>
      <c r="R19" s="175" t="str">
        <f>IF(UnosOcena!W19="","",UnosOcena!W19)</f>
        <v/>
      </c>
      <c r="S19" s="154" t="str">
        <f>IF(UnosOcena!X19="","",UnosOcena!X19)</f>
        <v/>
      </c>
      <c r="T19" s="155" t="str">
        <f>IF(UnosOcena!Y19="","",UnosOcena!Y19)</f>
        <v/>
      </c>
      <c r="U19" s="159" t="str">
        <f>IF(UnosOcena!S19="","",UnosOcena!S19)</f>
        <v/>
      </c>
      <c r="V19" s="160" t="str">
        <f>IF(UnosOcena!T19="","",UnosOcena!T19)</f>
        <v/>
      </c>
      <c r="W19" s="168" t="str">
        <f>IF(UnosOcena!U19="","",UnosOcena!U19)</f>
        <v/>
      </c>
      <c r="X19" s="169" t="str">
        <f>IF(UnosOcena!V19="","",UnosOcena!V19)</f>
        <v/>
      </c>
    </row>
    <row r="20" spans="1:24">
      <c r="A20" s="18">
        <v>15</v>
      </c>
      <c r="B20" s="4" t="str">
        <f>IF(UnosOcena!B20="","",UnosOcena!B20)</f>
        <v/>
      </c>
      <c r="C20" s="32" t="str">
        <f>IF(UnosOcena!D20="","",UnosOcena!D20)</f>
        <v/>
      </c>
      <c r="D20" s="30" t="str">
        <f>IF(UnosOcena!E20="","",UnosOcena!E20)</f>
        <v/>
      </c>
      <c r="E20" s="30" t="str">
        <f>IF(UnosOcena!F20="","",UnosOcena!F20)</f>
        <v/>
      </c>
      <c r="F20" s="30" t="str">
        <f>IF(UnosOcena!G20="","",UnosOcena!G20)</f>
        <v/>
      </c>
      <c r="G20" s="30" t="str">
        <f>IF(UnosOcena!H20="","",UnosOcena!H20)</f>
        <v/>
      </c>
      <c r="H20" s="30" t="str">
        <f>IF(UnosOcena!I20="","",UnosOcena!I20)</f>
        <v/>
      </c>
      <c r="I20" s="30" t="str">
        <f>IF(UnosOcena!J20="","",UnosOcena!J20)</f>
        <v/>
      </c>
      <c r="J20" s="30" t="str">
        <f>IF(UnosOcena!K20="","",UnosOcena!K20)</f>
        <v/>
      </c>
      <c r="K20" s="30" t="str">
        <f>IF(UnosOcena!L20="","",UnosOcena!L20)</f>
        <v/>
      </c>
      <c r="L20" s="30" t="str">
        <f>IF(UnosOcena!M20="","",UnosOcena!M20)</f>
        <v/>
      </c>
      <c r="M20" s="30" t="str">
        <f>IF(UnosOcena!N20="","",UnosOcena!N20)</f>
        <v/>
      </c>
      <c r="N20" s="30" t="str">
        <f>IF(UnosOcena!O20="","",UnosOcena!O20)</f>
        <v/>
      </c>
      <c r="O20" s="30" t="str">
        <f>IF(UnosOcena!P20="","",UnosOcena!P20)</f>
        <v/>
      </c>
      <c r="P20" s="33" t="str">
        <f>IF(UnosOcena!Q20="","",UnosOcena!Q20)</f>
        <v/>
      </c>
      <c r="Q20" s="3" t="str">
        <f>Proracun1!Q20</f>
        <v>N</v>
      </c>
      <c r="R20" s="175" t="str">
        <f>IF(UnosOcena!W20="","",UnosOcena!W20)</f>
        <v/>
      </c>
      <c r="S20" s="154" t="str">
        <f>IF(UnosOcena!X20="","",UnosOcena!X20)</f>
        <v/>
      </c>
      <c r="T20" s="155" t="str">
        <f>IF(UnosOcena!Y20="","",UnosOcena!Y20)</f>
        <v/>
      </c>
      <c r="U20" s="159" t="str">
        <f>IF(UnosOcena!S20="","",UnosOcena!S20)</f>
        <v/>
      </c>
      <c r="V20" s="160" t="str">
        <f>IF(UnosOcena!T20="","",UnosOcena!T20)</f>
        <v/>
      </c>
      <c r="W20" s="168" t="str">
        <f>IF(UnosOcena!U20="","",UnosOcena!U20)</f>
        <v/>
      </c>
      <c r="X20" s="169" t="str">
        <f>IF(UnosOcena!V20="","",UnosOcena!V20)</f>
        <v/>
      </c>
    </row>
    <row r="21" spans="1:24">
      <c r="A21" s="18">
        <v>16</v>
      </c>
      <c r="B21" s="4" t="str">
        <f>IF(UnosOcena!B21="","",UnosOcena!B21)</f>
        <v/>
      </c>
      <c r="C21" s="32" t="str">
        <f>IF(UnosOcena!D21="","",UnosOcena!D21)</f>
        <v/>
      </c>
      <c r="D21" s="30" t="str">
        <f>IF(UnosOcena!E21="","",UnosOcena!E21)</f>
        <v/>
      </c>
      <c r="E21" s="30" t="str">
        <f>IF(UnosOcena!F21="","",UnosOcena!F21)</f>
        <v/>
      </c>
      <c r="F21" s="30" t="str">
        <f>IF(UnosOcena!G21="","",UnosOcena!G21)</f>
        <v/>
      </c>
      <c r="G21" s="30" t="str">
        <f>IF(UnosOcena!H21="","",UnosOcena!H21)</f>
        <v/>
      </c>
      <c r="H21" s="30" t="str">
        <f>IF(UnosOcena!I21="","",UnosOcena!I21)</f>
        <v/>
      </c>
      <c r="I21" s="30" t="str">
        <f>IF(UnosOcena!J21="","",UnosOcena!J21)</f>
        <v/>
      </c>
      <c r="J21" s="30" t="str">
        <f>IF(UnosOcena!K21="","",UnosOcena!K21)</f>
        <v/>
      </c>
      <c r="K21" s="30" t="str">
        <f>IF(UnosOcena!L21="","",UnosOcena!L21)</f>
        <v/>
      </c>
      <c r="L21" s="30" t="str">
        <f>IF(UnosOcena!M21="","",UnosOcena!M21)</f>
        <v/>
      </c>
      <c r="M21" s="30" t="str">
        <f>IF(UnosOcena!N21="","",UnosOcena!N21)</f>
        <v/>
      </c>
      <c r="N21" s="30" t="str">
        <f>IF(UnosOcena!O21="","",UnosOcena!O21)</f>
        <v/>
      </c>
      <c r="O21" s="30" t="str">
        <f>IF(UnosOcena!P21="","",UnosOcena!P21)</f>
        <v/>
      </c>
      <c r="P21" s="33" t="str">
        <f>IF(UnosOcena!Q21="","",UnosOcena!Q21)</f>
        <v/>
      </c>
      <c r="Q21" s="3" t="str">
        <f>Proracun1!Q21</f>
        <v>N</v>
      </c>
      <c r="R21" s="175" t="str">
        <f>IF(UnosOcena!W21="","",UnosOcena!W21)</f>
        <v/>
      </c>
      <c r="S21" s="154" t="str">
        <f>IF(UnosOcena!X21="","",UnosOcena!X21)</f>
        <v/>
      </c>
      <c r="T21" s="155" t="str">
        <f>IF(UnosOcena!Y21="","",UnosOcena!Y21)</f>
        <v/>
      </c>
      <c r="U21" s="159" t="str">
        <f>IF(UnosOcena!S21="","",UnosOcena!S21)</f>
        <v/>
      </c>
      <c r="V21" s="160" t="str">
        <f>IF(UnosOcena!T21="","",UnosOcena!T21)</f>
        <v/>
      </c>
      <c r="W21" s="168" t="str">
        <f>IF(UnosOcena!U21="","",UnosOcena!U21)</f>
        <v/>
      </c>
      <c r="X21" s="169" t="str">
        <f>IF(UnosOcena!V21="","",UnosOcena!V21)</f>
        <v/>
      </c>
    </row>
    <row r="22" spans="1:24">
      <c r="A22" s="18">
        <v>17</v>
      </c>
      <c r="B22" s="4" t="str">
        <f>IF(UnosOcena!B22="","",UnosOcena!B22)</f>
        <v/>
      </c>
      <c r="C22" s="32" t="str">
        <f>IF(UnosOcena!D22="","",UnosOcena!D22)</f>
        <v/>
      </c>
      <c r="D22" s="30" t="str">
        <f>IF(UnosOcena!E22="","",UnosOcena!E22)</f>
        <v/>
      </c>
      <c r="E22" s="30" t="str">
        <f>IF(UnosOcena!F22="","",UnosOcena!F22)</f>
        <v/>
      </c>
      <c r="F22" s="30" t="str">
        <f>IF(UnosOcena!G22="","",UnosOcena!G22)</f>
        <v/>
      </c>
      <c r="G22" s="30" t="str">
        <f>IF(UnosOcena!H22="","",UnosOcena!H22)</f>
        <v/>
      </c>
      <c r="H22" s="30" t="str">
        <f>IF(UnosOcena!I22="","",UnosOcena!I22)</f>
        <v/>
      </c>
      <c r="I22" s="30" t="str">
        <f>IF(UnosOcena!J22="","",UnosOcena!J22)</f>
        <v/>
      </c>
      <c r="J22" s="30" t="str">
        <f>IF(UnosOcena!K22="","",UnosOcena!K22)</f>
        <v/>
      </c>
      <c r="K22" s="30" t="str">
        <f>IF(UnosOcena!L22="","",UnosOcena!L22)</f>
        <v/>
      </c>
      <c r="L22" s="30" t="str">
        <f>IF(UnosOcena!M22="","",UnosOcena!M22)</f>
        <v/>
      </c>
      <c r="M22" s="30" t="str">
        <f>IF(UnosOcena!N22="","",UnosOcena!N22)</f>
        <v/>
      </c>
      <c r="N22" s="30" t="str">
        <f>IF(UnosOcena!O22="","",UnosOcena!O22)</f>
        <v/>
      </c>
      <c r="O22" s="30" t="str">
        <f>IF(UnosOcena!P22="","",UnosOcena!P22)</f>
        <v/>
      </c>
      <c r="P22" s="33" t="str">
        <f>IF(UnosOcena!Q22="","",UnosOcena!Q22)</f>
        <v/>
      </c>
      <c r="Q22" s="3" t="str">
        <f>Proracun1!Q22</f>
        <v>N</v>
      </c>
      <c r="R22" s="175" t="str">
        <f>IF(UnosOcena!W22="","",UnosOcena!W22)</f>
        <v/>
      </c>
      <c r="S22" s="154" t="str">
        <f>IF(UnosOcena!X22="","",UnosOcena!X22)</f>
        <v/>
      </c>
      <c r="T22" s="155" t="str">
        <f>IF(UnosOcena!Y22="","",UnosOcena!Y22)</f>
        <v/>
      </c>
      <c r="U22" s="159" t="str">
        <f>IF(UnosOcena!S22="","",UnosOcena!S22)</f>
        <v/>
      </c>
      <c r="V22" s="160" t="str">
        <f>IF(UnosOcena!T22="","",UnosOcena!T22)</f>
        <v/>
      </c>
      <c r="W22" s="168" t="str">
        <f>IF(UnosOcena!U22="","",UnosOcena!U22)</f>
        <v/>
      </c>
      <c r="X22" s="169" t="str">
        <f>IF(UnosOcena!V22="","",UnosOcena!V22)</f>
        <v/>
      </c>
    </row>
    <row r="23" spans="1:24">
      <c r="A23" s="18">
        <v>18</v>
      </c>
      <c r="B23" s="4" t="str">
        <f>IF(UnosOcena!B23="","",UnosOcena!B23)</f>
        <v/>
      </c>
      <c r="C23" s="32" t="str">
        <f>IF(UnosOcena!D23="","",UnosOcena!D23)</f>
        <v/>
      </c>
      <c r="D23" s="30" t="str">
        <f>IF(UnosOcena!E23="","",UnosOcena!E23)</f>
        <v/>
      </c>
      <c r="E23" s="30" t="str">
        <f>IF(UnosOcena!F23="","",UnosOcena!F23)</f>
        <v/>
      </c>
      <c r="F23" s="30" t="str">
        <f>IF(UnosOcena!G23="","",UnosOcena!G23)</f>
        <v/>
      </c>
      <c r="G23" s="30" t="str">
        <f>IF(UnosOcena!H23="","",UnosOcena!H23)</f>
        <v/>
      </c>
      <c r="H23" s="30" t="str">
        <f>IF(UnosOcena!I23="","",UnosOcena!I23)</f>
        <v/>
      </c>
      <c r="I23" s="30" t="str">
        <f>IF(UnosOcena!J23="","",UnosOcena!J23)</f>
        <v/>
      </c>
      <c r="J23" s="30" t="str">
        <f>IF(UnosOcena!K23="","",UnosOcena!K23)</f>
        <v/>
      </c>
      <c r="K23" s="30" t="str">
        <f>IF(UnosOcena!L23="","",UnosOcena!L23)</f>
        <v/>
      </c>
      <c r="L23" s="30" t="str">
        <f>IF(UnosOcena!M23="","",UnosOcena!M23)</f>
        <v/>
      </c>
      <c r="M23" s="30" t="str">
        <f>IF(UnosOcena!N23="","",UnosOcena!N23)</f>
        <v/>
      </c>
      <c r="N23" s="30" t="str">
        <f>IF(UnosOcena!O23="","",UnosOcena!O23)</f>
        <v/>
      </c>
      <c r="O23" s="30" t="str">
        <f>IF(UnosOcena!P23="","",UnosOcena!P23)</f>
        <v/>
      </c>
      <c r="P23" s="33" t="str">
        <f>IF(UnosOcena!Q23="","",UnosOcena!Q23)</f>
        <v/>
      </c>
      <c r="Q23" s="3" t="str">
        <f>Proracun1!Q23</f>
        <v>N</v>
      </c>
      <c r="R23" s="175" t="str">
        <f>IF(UnosOcena!W23="","",UnosOcena!W23)</f>
        <v/>
      </c>
      <c r="S23" s="154" t="str">
        <f>IF(UnosOcena!X23="","",UnosOcena!X23)</f>
        <v/>
      </c>
      <c r="T23" s="155" t="str">
        <f>IF(UnosOcena!Y23="","",UnosOcena!Y23)</f>
        <v/>
      </c>
      <c r="U23" s="159" t="str">
        <f>IF(UnosOcena!S23="","",UnosOcena!S23)</f>
        <v/>
      </c>
      <c r="V23" s="160" t="str">
        <f>IF(UnosOcena!T23="","",UnosOcena!T23)</f>
        <v/>
      </c>
      <c r="W23" s="168" t="str">
        <f>IF(UnosOcena!U23="","",UnosOcena!U23)</f>
        <v/>
      </c>
      <c r="X23" s="169" t="str">
        <f>IF(UnosOcena!V23="","",UnosOcena!V23)</f>
        <v/>
      </c>
    </row>
    <row r="24" spans="1:24">
      <c r="A24" s="18">
        <v>19</v>
      </c>
      <c r="B24" s="4" t="str">
        <f>IF(UnosOcena!B24="","",UnosOcena!B24)</f>
        <v/>
      </c>
      <c r="C24" s="32" t="str">
        <f>IF(UnosOcena!D24="","",UnosOcena!D24)</f>
        <v/>
      </c>
      <c r="D24" s="30" t="str">
        <f>IF(UnosOcena!E24="","",UnosOcena!E24)</f>
        <v/>
      </c>
      <c r="E24" s="30" t="str">
        <f>IF(UnosOcena!F24="","",UnosOcena!F24)</f>
        <v/>
      </c>
      <c r="F24" s="30" t="str">
        <f>IF(UnosOcena!G24="","",UnosOcena!G24)</f>
        <v/>
      </c>
      <c r="G24" s="30" t="str">
        <f>IF(UnosOcena!H24="","",UnosOcena!H24)</f>
        <v/>
      </c>
      <c r="H24" s="30" t="str">
        <f>IF(UnosOcena!I24="","",UnosOcena!I24)</f>
        <v/>
      </c>
      <c r="I24" s="30" t="str">
        <f>IF(UnosOcena!J24="","",UnosOcena!J24)</f>
        <v/>
      </c>
      <c r="J24" s="30" t="str">
        <f>IF(UnosOcena!K24="","",UnosOcena!K24)</f>
        <v/>
      </c>
      <c r="K24" s="30" t="str">
        <f>IF(UnosOcena!L24="","",UnosOcena!L24)</f>
        <v/>
      </c>
      <c r="L24" s="30" t="str">
        <f>IF(UnosOcena!M24="","",UnosOcena!M24)</f>
        <v/>
      </c>
      <c r="M24" s="30" t="str">
        <f>IF(UnosOcena!N24="","",UnosOcena!N24)</f>
        <v/>
      </c>
      <c r="N24" s="30" t="str">
        <f>IF(UnosOcena!O24="","",UnosOcena!O24)</f>
        <v/>
      </c>
      <c r="O24" s="30" t="str">
        <f>IF(UnosOcena!P24="","",UnosOcena!P24)</f>
        <v/>
      </c>
      <c r="P24" s="33" t="str">
        <f>IF(UnosOcena!Q24="","",UnosOcena!Q24)</f>
        <v/>
      </c>
      <c r="Q24" s="3" t="str">
        <f>Proracun1!Q24</f>
        <v>N</v>
      </c>
      <c r="R24" s="175" t="str">
        <f>IF(UnosOcena!W24="","",UnosOcena!W24)</f>
        <v/>
      </c>
      <c r="S24" s="154" t="str">
        <f>IF(UnosOcena!X24="","",UnosOcena!X24)</f>
        <v/>
      </c>
      <c r="T24" s="155" t="str">
        <f>IF(UnosOcena!Y24="","",UnosOcena!Y24)</f>
        <v/>
      </c>
      <c r="U24" s="159" t="str">
        <f>IF(UnosOcena!S24="","",UnosOcena!S24)</f>
        <v/>
      </c>
      <c r="V24" s="160" t="str">
        <f>IF(UnosOcena!T24="","",UnosOcena!T24)</f>
        <v/>
      </c>
      <c r="W24" s="168" t="str">
        <f>IF(UnosOcena!U24="","",UnosOcena!U24)</f>
        <v/>
      </c>
      <c r="X24" s="169" t="str">
        <f>IF(UnosOcena!V24="","",UnosOcena!V24)</f>
        <v/>
      </c>
    </row>
    <row r="25" spans="1:24">
      <c r="A25" s="18">
        <v>20</v>
      </c>
      <c r="B25" s="4" t="str">
        <f>IF(UnosOcena!B25="","",UnosOcena!B25)</f>
        <v/>
      </c>
      <c r="C25" s="32" t="str">
        <f>IF(UnosOcena!D25="","",UnosOcena!D25)</f>
        <v/>
      </c>
      <c r="D25" s="30" t="str">
        <f>IF(UnosOcena!E25="","",UnosOcena!E25)</f>
        <v/>
      </c>
      <c r="E25" s="30" t="str">
        <f>IF(UnosOcena!F25="","",UnosOcena!F25)</f>
        <v/>
      </c>
      <c r="F25" s="30" t="str">
        <f>IF(UnosOcena!G25="","",UnosOcena!G25)</f>
        <v/>
      </c>
      <c r="G25" s="30" t="str">
        <f>IF(UnosOcena!H25="","",UnosOcena!H25)</f>
        <v/>
      </c>
      <c r="H25" s="30" t="str">
        <f>IF(UnosOcena!I25="","",UnosOcena!I25)</f>
        <v/>
      </c>
      <c r="I25" s="30" t="str">
        <f>IF(UnosOcena!J25="","",UnosOcena!J25)</f>
        <v/>
      </c>
      <c r="J25" s="30" t="str">
        <f>IF(UnosOcena!K25="","",UnosOcena!K25)</f>
        <v/>
      </c>
      <c r="K25" s="30" t="str">
        <f>IF(UnosOcena!L25="","",UnosOcena!L25)</f>
        <v/>
      </c>
      <c r="L25" s="30" t="str">
        <f>IF(UnosOcena!M25="","",UnosOcena!M25)</f>
        <v/>
      </c>
      <c r="M25" s="30" t="str">
        <f>IF(UnosOcena!N25="","",UnosOcena!N25)</f>
        <v/>
      </c>
      <c r="N25" s="30" t="str">
        <f>IF(UnosOcena!O25="","",UnosOcena!O25)</f>
        <v/>
      </c>
      <c r="O25" s="30" t="str">
        <f>IF(UnosOcena!P25="","",UnosOcena!P25)</f>
        <v/>
      </c>
      <c r="P25" s="33" t="str">
        <f>IF(UnosOcena!Q25="","",UnosOcena!Q25)</f>
        <v/>
      </c>
      <c r="Q25" s="3" t="str">
        <f>Proracun1!Q25</f>
        <v>N</v>
      </c>
      <c r="R25" s="175" t="str">
        <f>IF(UnosOcena!W25="","",UnosOcena!W25)</f>
        <v/>
      </c>
      <c r="S25" s="154" t="str">
        <f>IF(UnosOcena!X25="","",UnosOcena!X25)</f>
        <v/>
      </c>
      <c r="T25" s="155" t="str">
        <f>IF(UnosOcena!Y25="","",UnosOcena!Y25)</f>
        <v/>
      </c>
      <c r="U25" s="159" t="str">
        <f>IF(UnosOcena!S25="","",UnosOcena!S25)</f>
        <v/>
      </c>
      <c r="V25" s="160" t="str">
        <f>IF(UnosOcena!T25="","",UnosOcena!T25)</f>
        <v/>
      </c>
      <c r="W25" s="168" t="str">
        <f>IF(UnosOcena!U25="","",UnosOcena!U25)</f>
        <v/>
      </c>
      <c r="X25" s="169" t="str">
        <f>IF(UnosOcena!V25="","",UnosOcena!V25)</f>
        <v/>
      </c>
    </row>
    <row r="26" spans="1:24">
      <c r="A26" s="18">
        <v>21</v>
      </c>
      <c r="B26" s="4" t="str">
        <f>IF(UnosOcena!B26="","",UnosOcena!B26)</f>
        <v/>
      </c>
      <c r="C26" s="32" t="str">
        <f>IF(UnosOcena!D26="","",UnosOcena!D26)</f>
        <v/>
      </c>
      <c r="D26" s="30" t="str">
        <f>IF(UnosOcena!E26="","",UnosOcena!E26)</f>
        <v/>
      </c>
      <c r="E26" s="30" t="str">
        <f>IF(UnosOcena!F26="","",UnosOcena!F26)</f>
        <v/>
      </c>
      <c r="F26" s="30" t="str">
        <f>IF(UnosOcena!G26="","",UnosOcena!G26)</f>
        <v/>
      </c>
      <c r="G26" s="30" t="str">
        <f>IF(UnosOcena!H26="","",UnosOcena!H26)</f>
        <v/>
      </c>
      <c r="H26" s="30" t="str">
        <f>IF(UnosOcena!I26="","",UnosOcena!I26)</f>
        <v/>
      </c>
      <c r="I26" s="30" t="str">
        <f>IF(UnosOcena!J26="","",UnosOcena!J26)</f>
        <v/>
      </c>
      <c r="J26" s="30" t="str">
        <f>IF(UnosOcena!K26="","",UnosOcena!K26)</f>
        <v/>
      </c>
      <c r="K26" s="30" t="str">
        <f>IF(UnosOcena!L26="","",UnosOcena!L26)</f>
        <v/>
      </c>
      <c r="L26" s="30" t="str">
        <f>IF(UnosOcena!M26="","",UnosOcena!M26)</f>
        <v/>
      </c>
      <c r="M26" s="30" t="str">
        <f>IF(UnosOcena!N26="","",UnosOcena!N26)</f>
        <v/>
      </c>
      <c r="N26" s="30" t="str">
        <f>IF(UnosOcena!O26="","",UnosOcena!O26)</f>
        <v/>
      </c>
      <c r="O26" s="30" t="str">
        <f>IF(UnosOcena!P26="","",UnosOcena!P26)</f>
        <v/>
      </c>
      <c r="P26" s="33" t="str">
        <f>IF(UnosOcena!Q26="","",UnosOcena!Q26)</f>
        <v/>
      </c>
      <c r="Q26" s="3" t="str">
        <f>Proracun1!Q26</f>
        <v>N</v>
      </c>
      <c r="R26" s="175" t="str">
        <f>IF(UnosOcena!W26="","",UnosOcena!W26)</f>
        <v/>
      </c>
      <c r="S26" s="154" t="str">
        <f>IF(UnosOcena!X26="","",UnosOcena!X26)</f>
        <v/>
      </c>
      <c r="T26" s="155" t="str">
        <f>IF(UnosOcena!Y26="","",UnosOcena!Y26)</f>
        <v/>
      </c>
      <c r="U26" s="159" t="str">
        <f>IF(UnosOcena!S26="","",UnosOcena!S26)</f>
        <v/>
      </c>
      <c r="V26" s="160" t="str">
        <f>IF(UnosOcena!T26="","",UnosOcena!T26)</f>
        <v/>
      </c>
      <c r="W26" s="168" t="str">
        <f>IF(UnosOcena!U26="","",UnosOcena!U26)</f>
        <v/>
      </c>
      <c r="X26" s="169" t="str">
        <f>IF(UnosOcena!V26="","",UnosOcena!V26)</f>
        <v/>
      </c>
    </row>
    <row r="27" spans="1:24">
      <c r="A27" s="18">
        <v>22</v>
      </c>
      <c r="B27" s="4" t="str">
        <f>IF(UnosOcena!B27="","",UnosOcena!B27)</f>
        <v/>
      </c>
      <c r="C27" s="32" t="str">
        <f>IF(UnosOcena!D27="","",UnosOcena!D27)</f>
        <v/>
      </c>
      <c r="D27" s="30" t="str">
        <f>IF(UnosOcena!E27="","",UnosOcena!E27)</f>
        <v/>
      </c>
      <c r="E27" s="30" t="str">
        <f>IF(UnosOcena!F27="","",UnosOcena!F27)</f>
        <v/>
      </c>
      <c r="F27" s="30" t="str">
        <f>IF(UnosOcena!G27="","",UnosOcena!G27)</f>
        <v/>
      </c>
      <c r="G27" s="30" t="str">
        <f>IF(UnosOcena!H27="","",UnosOcena!H27)</f>
        <v/>
      </c>
      <c r="H27" s="30" t="str">
        <f>IF(UnosOcena!I27="","",UnosOcena!I27)</f>
        <v/>
      </c>
      <c r="I27" s="30" t="str">
        <f>IF(UnosOcena!J27="","",UnosOcena!J27)</f>
        <v/>
      </c>
      <c r="J27" s="30" t="str">
        <f>IF(UnosOcena!K27="","",UnosOcena!K27)</f>
        <v/>
      </c>
      <c r="K27" s="30" t="str">
        <f>IF(UnosOcena!L27="","",UnosOcena!L27)</f>
        <v/>
      </c>
      <c r="L27" s="30" t="str">
        <f>IF(UnosOcena!M27="","",UnosOcena!M27)</f>
        <v/>
      </c>
      <c r="M27" s="30" t="str">
        <f>IF(UnosOcena!N27="","",UnosOcena!N27)</f>
        <v/>
      </c>
      <c r="N27" s="30" t="str">
        <f>IF(UnosOcena!O27="","",UnosOcena!O27)</f>
        <v/>
      </c>
      <c r="O27" s="30" t="str">
        <f>IF(UnosOcena!P27="","",UnosOcena!P27)</f>
        <v/>
      </c>
      <c r="P27" s="33" t="str">
        <f>IF(UnosOcena!Q27="","",UnosOcena!Q27)</f>
        <v/>
      </c>
      <c r="Q27" s="3" t="str">
        <f>Proracun1!Q27</f>
        <v>N</v>
      </c>
      <c r="R27" s="175" t="str">
        <f>IF(UnosOcena!W27="","",UnosOcena!W27)</f>
        <v/>
      </c>
      <c r="S27" s="154" t="str">
        <f>IF(UnosOcena!X27="","",UnosOcena!X27)</f>
        <v/>
      </c>
      <c r="T27" s="155" t="str">
        <f>IF(UnosOcena!Y27="","",UnosOcena!Y27)</f>
        <v/>
      </c>
      <c r="U27" s="159" t="str">
        <f>IF(UnosOcena!S27="","",UnosOcena!S27)</f>
        <v/>
      </c>
      <c r="V27" s="160" t="str">
        <f>IF(UnosOcena!T27="","",UnosOcena!T27)</f>
        <v/>
      </c>
      <c r="W27" s="168" t="str">
        <f>IF(UnosOcena!U27="","",UnosOcena!U27)</f>
        <v/>
      </c>
      <c r="X27" s="169" t="str">
        <f>IF(UnosOcena!V27="","",UnosOcena!V27)</f>
        <v/>
      </c>
    </row>
    <row r="28" spans="1:24">
      <c r="A28" s="18">
        <v>23</v>
      </c>
      <c r="B28" s="4" t="str">
        <f>IF(UnosOcena!B28="","",UnosOcena!B28)</f>
        <v/>
      </c>
      <c r="C28" s="32" t="str">
        <f>IF(UnosOcena!D28="","",UnosOcena!D28)</f>
        <v/>
      </c>
      <c r="D28" s="30" t="str">
        <f>IF(UnosOcena!E28="","",UnosOcena!E28)</f>
        <v/>
      </c>
      <c r="E28" s="30" t="str">
        <f>IF(UnosOcena!F28="","",UnosOcena!F28)</f>
        <v/>
      </c>
      <c r="F28" s="30" t="str">
        <f>IF(UnosOcena!G28="","",UnosOcena!G28)</f>
        <v/>
      </c>
      <c r="G28" s="30" t="str">
        <f>IF(UnosOcena!H28="","",UnosOcena!H28)</f>
        <v/>
      </c>
      <c r="H28" s="30" t="str">
        <f>IF(UnosOcena!I28="","",UnosOcena!I28)</f>
        <v/>
      </c>
      <c r="I28" s="30" t="str">
        <f>IF(UnosOcena!J28="","",UnosOcena!J28)</f>
        <v/>
      </c>
      <c r="J28" s="30" t="str">
        <f>IF(UnosOcena!K28="","",UnosOcena!K28)</f>
        <v/>
      </c>
      <c r="K28" s="30" t="str">
        <f>IF(UnosOcena!L28="","",UnosOcena!L28)</f>
        <v/>
      </c>
      <c r="L28" s="30" t="str">
        <f>IF(UnosOcena!M28="","",UnosOcena!M28)</f>
        <v/>
      </c>
      <c r="M28" s="30" t="str">
        <f>IF(UnosOcena!N28="","",UnosOcena!N28)</f>
        <v/>
      </c>
      <c r="N28" s="30" t="str">
        <f>IF(UnosOcena!O28="","",UnosOcena!O28)</f>
        <v/>
      </c>
      <c r="O28" s="30" t="str">
        <f>IF(UnosOcena!P28="","",UnosOcena!P28)</f>
        <v/>
      </c>
      <c r="P28" s="33" t="str">
        <f>IF(UnosOcena!Q28="","",UnosOcena!Q28)</f>
        <v/>
      </c>
      <c r="Q28" s="3" t="str">
        <f>Proracun1!Q28</f>
        <v>N</v>
      </c>
      <c r="R28" s="175" t="str">
        <f>IF(UnosOcena!W28="","",UnosOcena!W28)</f>
        <v/>
      </c>
      <c r="S28" s="154" t="str">
        <f>IF(UnosOcena!X28="","",UnosOcena!X28)</f>
        <v/>
      </c>
      <c r="T28" s="155" t="str">
        <f>IF(UnosOcena!Y28="","",UnosOcena!Y28)</f>
        <v/>
      </c>
      <c r="U28" s="159" t="str">
        <f>IF(UnosOcena!S28="","",UnosOcena!S28)</f>
        <v/>
      </c>
      <c r="V28" s="160" t="str">
        <f>IF(UnosOcena!T28="","",UnosOcena!T28)</f>
        <v/>
      </c>
      <c r="W28" s="168" t="str">
        <f>IF(UnosOcena!U28="","",UnosOcena!U28)</f>
        <v/>
      </c>
      <c r="X28" s="169" t="str">
        <f>IF(UnosOcena!V28="","",UnosOcena!V28)</f>
        <v/>
      </c>
    </row>
    <row r="29" spans="1:24">
      <c r="A29" s="18">
        <v>24</v>
      </c>
      <c r="B29" s="4" t="str">
        <f>IF(UnosOcena!B29="","",UnosOcena!B29)</f>
        <v/>
      </c>
      <c r="C29" s="32" t="str">
        <f>IF(UnosOcena!D29="","",UnosOcena!D29)</f>
        <v/>
      </c>
      <c r="D29" s="30" t="str">
        <f>IF(UnosOcena!E29="","",UnosOcena!E29)</f>
        <v/>
      </c>
      <c r="E29" s="30" t="str">
        <f>IF(UnosOcena!F29="","",UnosOcena!F29)</f>
        <v/>
      </c>
      <c r="F29" s="30" t="str">
        <f>IF(UnosOcena!G29="","",UnosOcena!G29)</f>
        <v/>
      </c>
      <c r="G29" s="30" t="str">
        <f>IF(UnosOcena!H29="","",UnosOcena!H29)</f>
        <v/>
      </c>
      <c r="H29" s="30" t="str">
        <f>IF(UnosOcena!I29="","",UnosOcena!I29)</f>
        <v/>
      </c>
      <c r="I29" s="30" t="str">
        <f>IF(UnosOcena!J29="","",UnosOcena!J29)</f>
        <v/>
      </c>
      <c r="J29" s="30" t="str">
        <f>IF(UnosOcena!K29="","",UnosOcena!K29)</f>
        <v/>
      </c>
      <c r="K29" s="30" t="str">
        <f>IF(UnosOcena!L29="","",UnosOcena!L29)</f>
        <v/>
      </c>
      <c r="L29" s="30" t="str">
        <f>IF(UnosOcena!M29="","",UnosOcena!M29)</f>
        <v/>
      </c>
      <c r="M29" s="30" t="str">
        <f>IF(UnosOcena!N29="","",UnosOcena!N29)</f>
        <v/>
      </c>
      <c r="N29" s="30" t="str">
        <f>IF(UnosOcena!O29="","",UnosOcena!O29)</f>
        <v/>
      </c>
      <c r="O29" s="30" t="str">
        <f>IF(UnosOcena!P29="","",UnosOcena!P29)</f>
        <v/>
      </c>
      <c r="P29" s="33" t="str">
        <f>IF(UnosOcena!Q29="","",UnosOcena!Q29)</f>
        <v/>
      </c>
      <c r="Q29" s="3" t="str">
        <f>Proracun1!Q29</f>
        <v>N</v>
      </c>
      <c r="R29" s="175" t="str">
        <f>IF(UnosOcena!W29="","",UnosOcena!W29)</f>
        <v/>
      </c>
      <c r="S29" s="154" t="str">
        <f>IF(UnosOcena!X29="","",UnosOcena!X29)</f>
        <v/>
      </c>
      <c r="T29" s="155" t="str">
        <f>IF(UnosOcena!Y29="","",UnosOcena!Y29)</f>
        <v/>
      </c>
      <c r="U29" s="159" t="str">
        <f>IF(UnosOcena!S29="","",UnosOcena!S29)</f>
        <v/>
      </c>
      <c r="V29" s="160" t="str">
        <f>IF(UnosOcena!T29="","",UnosOcena!T29)</f>
        <v/>
      </c>
      <c r="W29" s="168" t="str">
        <f>IF(UnosOcena!U29="","",UnosOcena!U29)</f>
        <v/>
      </c>
      <c r="X29" s="169" t="str">
        <f>IF(UnosOcena!V29="","",UnosOcena!V29)</f>
        <v/>
      </c>
    </row>
    <row r="30" spans="1:24">
      <c r="A30" s="18">
        <v>25</v>
      </c>
      <c r="B30" s="4" t="str">
        <f>IF(UnosOcena!B30="","",UnosOcena!B30)</f>
        <v/>
      </c>
      <c r="C30" s="32" t="str">
        <f>IF(UnosOcena!D30="","",UnosOcena!D30)</f>
        <v/>
      </c>
      <c r="D30" s="30" t="str">
        <f>IF(UnosOcena!E30="","",UnosOcena!E30)</f>
        <v/>
      </c>
      <c r="E30" s="30" t="str">
        <f>IF(UnosOcena!F30="","",UnosOcena!F30)</f>
        <v/>
      </c>
      <c r="F30" s="30" t="str">
        <f>IF(UnosOcena!G30="","",UnosOcena!G30)</f>
        <v/>
      </c>
      <c r="G30" s="30" t="str">
        <f>IF(UnosOcena!H30="","",UnosOcena!H30)</f>
        <v/>
      </c>
      <c r="H30" s="30" t="str">
        <f>IF(UnosOcena!I30="","",UnosOcena!I30)</f>
        <v/>
      </c>
      <c r="I30" s="30" t="str">
        <f>IF(UnosOcena!J30="","",UnosOcena!J30)</f>
        <v/>
      </c>
      <c r="J30" s="30" t="str">
        <f>IF(UnosOcena!K30="","",UnosOcena!K30)</f>
        <v/>
      </c>
      <c r="K30" s="30" t="str">
        <f>IF(UnosOcena!L30="","",UnosOcena!L30)</f>
        <v/>
      </c>
      <c r="L30" s="30" t="str">
        <f>IF(UnosOcena!M30="","",UnosOcena!M30)</f>
        <v/>
      </c>
      <c r="M30" s="30" t="str">
        <f>IF(UnosOcena!N30="","",UnosOcena!N30)</f>
        <v/>
      </c>
      <c r="N30" s="30" t="str">
        <f>IF(UnosOcena!O30="","",UnosOcena!O30)</f>
        <v/>
      </c>
      <c r="O30" s="30" t="str">
        <f>IF(UnosOcena!P30="","",UnosOcena!P30)</f>
        <v/>
      </c>
      <c r="P30" s="33" t="str">
        <f>IF(UnosOcena!Q30="","",UnosOcena!Q30)</f>
        <v/>
      </c>
      <c r="Q30" s="3" t="str">
        <f>Proracun1!Q30</f>
        <v>N</v>
      </c>
      <c r="R30" s="175" t="str">
        <f>IF(UnosOcena!W30="","",UnosOcena!W30)</f>
        <v/>
      </c>
      <c r="S30" s="154" t="str">
        <f>IF(UnosOcena!X30="","",UnosOcena!X30)</f>
        <v/>
      </c>
      <c r="T30" s="155" t="str">
        <f>IF(UnosOcena!Y30="","",UnosOcena!Y30)</f>
        <v/>
      </c>
      <c r="U30" s="159" t="str">
        <f>IF(UnosOcena!S30="","",UnosOcena!S30)</f>
        <v/>
      </c>
      <c r="V30" s="160" t="str">
        <f>IF(UnosOcena!T30="","",UnosOcena!T30)</f>
        <v/>
      </c>
      <c r="W30" s="168" t="str">
        <f>IF(UnosOcena!U30="","",UnosOcena!U30)</f>
        <v/>
      </c>
      <c r="X30" s="169" t="str">
        <f>IF(UnosOcena!V30="","",UnosOcena!V30)</f>
        <v/>
      </c>
    </row>
    <row r="31" spans="1:24">
      <c r="A31" s="18">
        <v>26</v>
      </c>
      <c r="B31" s="4" t="str">
        <f>IF(UnosOcena!B31="","",UnosOcena!B31)</f>
        <v/>
      </c>
      <c r="C31" s="32" t="str">
        <f>IF(UnosOcena!D31="","",UnosOcena!D31)</f>
        <v/>
      </c>
      <c r="D31" s="30" t="str">
        <f>IF(UnosOcena!E31="","",UnosOcena!E31)</f>
        <v/>
      </c>
      <c r="E31" s="30" t="str">
        <f>IF(UnosOcena!F31="","",UnosOcena!F31)</f>
        <v/>
      </c>
      <c r="F31" s="30" t="str">
        <f>IF(UnosOcena!G31="","",UnosOcena!G31)</f>
        <v/>
      </c>
      <c r="G31" s="30" t="str">
        <f>IF(UnosOcena!H31="","",UnosOcena!H31)</f>
        <v/>
      </c>
      <c r="H31" s="30" t="str">
        <f>IF(UnosOcena!I31="","",UnosOcena!I31)</f>
        <v/>
      </c>
      <c r="I31" s="30" t="str">
        <f>IF(UnosOcena!J31="","",UnosOcena!J31)</f>
        <v/>
      </c>
      <c r="J31" s="30" t="str">
        <f>IF(UnosOcena!K31="","",UnosOcena!K31)</f>
        <v/>
      </c>
      <c r="K31" s="30" t="str">
        <f>IF(UnosOcena!L31="","",UnosOcena!L31)</f>
        <v/>
      </c>
      <c r="L31" s="30" t="str">
        <f>IF(UnosOcena!M31="","",UnosOcena!M31)</f>
        <v/>
      </c>
      <c r="M31" s="30" t="str">
        <f>IF(UnosOcena!N31="","",UnosOcena!N31)</f>
        <v/>
      </c>
      <c r="N31" s="30" t="str">
        <f>IF(UnosOcena!O31="","",UnosOcena!O31)</f>
        <v/>
      </c>
      <c r="O31" s="30" t="str">
        <f>IF(UnosOcena!P31="","",UnosOcena!P31)</f>
        <v/>
      </c>
      <c r="P31" s="33" t="str">
        <f>IF(UnosOcena!Q31="","",UnosOcena!Q31)</f>
        <v/>
      </c>
      <c r="Q31" s="3" t="str">
        <f>Proracun1!Q31</f>
        <v>N</v>
      </c>
      <c r="R31" s="175" t="str">
        <f>IF(UnosOcena!W31="","",UnosOcena!W31)</f>
        <v/>
      </c>
      <c r="S31" s="154" t="str">
        <f>IF(UnosOcena!X31="","",UnosOcena!X31)</f>
        <v/>
      </c>
      <c r="T31" s="155" t="str">
        <f>IF(UnosOcena!Y31="","",UnosOcena!Y31)</f>
        <v/>
      </c>
      <c r="U31" s="159" t="str">
        <f>IF(UnosOcena!S31="","",UnosOcena!S31)</f>
        <v/>
      </c>
      <c r="V31" s="160" t="str">
        <f>IF(UnosOcena!T31="","",UnosOcena!T31)</f>
        <v/>
      </c>
      <c r="W31" s="168" t="str">
        <f>IF(UnosOcena!U31="","",UnosOcena!U31)</f>
        <v/>
      </c>
      <c r="X31" s="169" t="str">
        <f>IF(UnosOcena!V31="","",UnosOcena!V31)</f>
        <v/>
      </c>
    </row>
    <row r="32" spans="1:24">
      <c r="A32" s="18">
        <v>27</v>
      </c>
      <c r="B32" s="4" t="str">
        <f>IF(UnosOcena!B32="","",UnosOcena!B32)</f>
        <v/>
      </c>
      <c r="C32" s="32" t="str">
        <f>IF(UnosOcena!D32="","",UnosOcena!D32)</f>
        <v/>
      </c>
      <c r="D32" s="30" t="str">
        <f>IF(UnosOcena!E32="","",UnosOcena!E32)</f>
        <v/>
      </c>
      <c r="E32" s="30" t="str">
        <f>IF(UnosOcena!F32="","",UnosOcena!F32)</f>
        <v/>
      </c>
      <c r="F32" s="30" t="str">
        <f>IF(UnosOcena!G32="","",UnosOcena!G32)</f>
        <v/>
      </c>
      <c r="G32" s="30" t="str">
        <f>IF(UnosOcena!H32="","",UnosOcena!H32)</f>
        <v/>
      </c>
      <c r="H32" s="30" t="str">
        <f>IF(UnosOcena!I32="","",UnosOcena!I32)</f>
        <v/>
      </c>
      <c r="I32" s="30" t="str">
        <f>IF(UnosOcena!J32="","",UnosOcena!J32)</f>
        <v/>
      </c>
      <c r="J32" s="30" t="str">
        <f>IF(UnosOcena!K32="","",UnosOcena!K32)</f>
        <v/>
      </c>
      <c r="K32" s="30" t="str">
        <f>IF(UnosOcena!L32="","",UnosOcena!L32)</f>
        <v/>
      </c>
      <c r="L32" s="30" t="str">
        <f>IF(UnosOcena!M32="","",UnosOcena!M32)</f>
        <v/>
      </c>
      <c r="M32" s="30" t="str">
        <f>IF(UnosOcena!N32="","",UnosOcena!N32)</f>
        <v/>
      </c>
      <c r="N32" s="30" t="str">
        <f>IF(UnosOcena!O32="","",UnosOcena!O32)</f>
        <v/>
      </c>
      <c r="O32" s="30" t="str">
        <f>IF(UnosOcena!P32="","",UnosOcena!P32)</f>
        <v/>
      </c>
      <c r="P32" s="33" t="str">
        <f>IF(UnosOcena!Q32="","",UnosOcena!Q32)</f>
        <v/>
      </c>
      <c r="Q32" s="3" t="str">
        <f>Proracun1!Q32</f>
        <v>N</v>
      </c>
      <c r="R32" s="175" t="str">
        <f>IF(UnosOcena!W32="","",UnosOcena!W32)</f>
        <v/>
      </c>
      <c r="S32" s="154" t="str">
        <f>IF(UnosOcena!X32="","",UnosOcena!X32)</f>
        <v/>
      </c>
      <c r="T32" s="155" t="str">
        <f>IF(UnosOcena!Y32="","",UnosOcena!Y32)</f>
        <v/>
      </c>
      <c r="U32" s="159" t="str">
        <f>IF(UnosOcena!S32="","",UnosOcena!S32)</f>
        <v/>
      </c>
      <c r="V32" s="160" t="str">
        <f>IF(UnosOcena!T32="","",UnosOcena!T32)</f>
        <v/>
      </c>
      <c r="W32" s="168" t="str">
        <f>IF(UnosOcena!U32="","",UnosOcena!U32)</f>
        <v/>
      </c>
      <c r="X32" s="169" t="str">
        <f>IF(UnosOcena!V32="","",UnosOcena!V32)</f>
        <v/>
      </c>
    </row>
    <row r="33" spans="1:24">
      <c r="A33" s="18">
        <v>28</v>
      </c>
      <c r="B33" s="4" t="str">
        <f>IF(UnosOcena!B33="","",UnosOcena!B33)</f>
        <v/>
      </c>
      <c r="C33" s="32" t="str">
        <f>IF(UnosOcena!D33="","",UnosOcena!D33)</f>
        <v/>
      </c>
      <c r="D33" s="30" t="str">
        <f>IF(UnosOcena!E33="","",UnosOcena!E33)</f>
        <v/>
      </c>
      <c r="E33" s="30" t="str">
        <f>IF(UnosOcena!F33="","",UnosOcena!F33)</f>
        <v/>
      </c>
      <c r="F33" s="30" t="str">
        <f>IF(UnosOcena!G33="","",UnosOcena!G33)</f>
        <v/>
      </c>
      <c r="G33" s="30" t="str">
        <f>IF(UnosOcena!H33="","",UnosOcena!H33)</f>
        <v/>
      </c>
      <c r="H33" s="30" t="str">
        <f>IF(UnosOcena!I33="","",UnosOcena!I33)</f>
        <v/>
      </c>
      <c r="I33" s="30" t="str">
        <f>IF(UnosOcena!J33="","",UnosOcena!J33)</f>
        <v/>
      </c>
      <c r="J33" s="30" t="str">
        <f>IF(UnosOcena!K33="","",UnosOcena!K33)</f>
        <v/>
      </c>
      <c r="K33" s="30" t="str">
        <f>IF(UnosOcena!L33="","",UnosOcena!L33)</f>
        <v/>
      </c>
      <c r="L33" s="30" t="str">
        <f>IF(UnosOcena!M33="","",UnosOcena!M33)</f>
        <v/>
      </c>
      <c r="M33" s="30" t="str">
        <f>IF(UnosOcena!N33="","",UnosOcena!N33)</f>
        <v/>
      </c>
      <c r="N33" s="30" t="str">
        <f>IF(UnosOcena!O33="","",UnosOcena!O33)</f>
        <v/>
      </c>
      <c r="O33" s="30" t="str">
        <f>IF(UnosOcena!P33="","",UnosOcena!P33)</f>
        <v/>
      </c>
      <c r="P33" s="33" t="str">
        <f>IF(UnosOcena!Q33="","",UnosOcena!Q33)</f>
        <v/>
      </c>
      <c r="Q33" s="3" t="str">
        <f>Proracun1!Q33</f>
        <v>N</v>
      </c>
      <c r="R33" s="175" t="str">
        <f>IF(UnosOcena!W33="","",UnosOcena!W33)</f>
        <v/>
      </c>
      <c r="S33" s="154" t="str">
        <f>IF(UnosOcena!X33="","",UnosOcena!X33)</f>
        <v/>
      </c>
      <c r="T33" s="155" t="str">
        <f>IF(UnosOcena!Y33="","",UnosOcena!Y33)</f>
        <v/>
      </c>
      <c r="U33" s="159" t="str">
        <f>IF(UnosOcena!S33="","",UnosOcena!S33)</f>
        <v/>
      </c>
      <c r="V33" s="160" t="str">
        <f>IF(UnosOcena!T33="","",UnosOcena!T33)</f>
        <v/>
      </c>
      <c r="W33" s="168" t="str">
        <f>IF(UnosOcena!U33="","",UnosOcena!U33)</f>
        <v/>
      </c>
      <c r="X33" s="169" t="str">
        <f>IF(UnosOcena!V33="","",UnosOcena!V33)</f>
        <v/>
      </c>
    </row>
    <row r="34" spans="1:24">
      <c r="A34" s="18">
        <v>29</v>
      </c>
      <c r="B34" s="4" t="str">
        <f>IF(UnosOcena!B34="","",UnosOcena!B34)</f>
        <v/>
      </c>
      <c r="C34" s="32" t="str">
        <f>IF(UnosOcena!D34="","",UnosOcena!D34)</f>
        <v/>
      </c>
      <c r="D34" s="30" t="str">
        <f>IF(UnosOcena!E34="","",UnosOcena!E34)</f>
        <v/>
      </c>
      <c r="E34" s="30" t="str">
        <f>IF(UnosOcena!F34="","",UnosOcena!F34)</f>
        <v/>
      </c>
      <c r="F34" s="30" t="str">
        <f>IF(UnosOcena!G34="","",UnosOcena!G34)</f>
        <v/>
      </c>
      <c r="G34" s="30" t="str">
        <f>IF(UnosOcena!H34="","",UnosOcena!H34)</f>
        <v/>
      </c>
      <c r="H34" s="30" t="str">
        <f>IF(UnosOcena!I34="","",UnosOcena!I34)</f>
        <v/>
      </c>
      <c r="I34" s="30" t="str">
        <f>IF(UnosOcena!J34="","",UnosOcena!J34)</f>
        <v/>
      </c>
      <c r="J34" s="30" t="str">
        <f>IF(UnosOcena!K34="","",UnosOcena!K34)</f>
        <v/>
      </c>
      <c r="K34" s="30" t="str">
        <f>IF(UnosOcena!L34="","",UnosOcena!L34)</f>
        <v/>
      </c>
      <c r="L34" s="30" t="str">
        <f>IF(UnosOcena!M34="","",UnosOcena!M34)</f>
        <v/>
      </c>
      <c r="M34" s="30" t="str">
        <f>IF(UnosOcena!N34="","",UnosOcena!N34)</f>
        <v/>
      </c>
      <c r="N34" s="30" t="str">
        <f>IF(UnosOcena!O34="","",UnosOcena!O34)</f>
        <v/>
      </c>
      <c r="O34" s="30" t="str">
        <f>IF(UnosOcena!P34="","",UnosOcena!P34)</f>
        <v/>
      </c>
      <c r="P34" s="33" t="str">
        <f>IF(UnosOcena!Q34="","",UnosOcena!Q34)</f>
        <v/>
      </c>
      <c r="Q34" s="3" t="str">
        <f>Proracun1!Q34</f>
        <v>N</v>
      </c>
      <c r="R34" s="175" t="str">
        <f>IF(UnosOcena!W34="","",UnosOcena!W34)</f>
        <v/>
      </c>
      <c r="S34" s="154" t="str">
        <f>IF(UnosOcena!X34="","",UnosOcena!X34)</f>
        <v/>
      </c>
      <c r="T34" s="155" t="str">
        <f>IF(UnosOcena!Y34="","",UnosOcena!Y34)</f>
        <v/>
      </c>
      <c r="U34" s="159" t="str">
        <f>IF(UnosOcena!S34="","",UnosOcena!S34)</f>
        <v/>
      </c>
      <c r="V34" s="160" t="str">
        <f>IF(UnosOcena!T34="","",UnosOcena!T34)</f>
        <v/>
      </c>
      <c r="W34" s="168" t="str">
        <f>IF(UnosOcena!U34="","",UnosOcena!U34)</f>
        <v/>
      </c>
      <c r="X34" s="169" t="str">
        <f>IF(UnosOcena!V34="","",UnosOcena!V34)</f>
        <v/>
      </c>
    </row>
    <row r="35" spans="1:24" ht="13.8" thickBot="1">
      <c r="A35" s="42">
        <v>30</v>
      </c>
      <c r="B35" s="43" t="str">
        <f>IF(UnosOcena!B35="","",UnosOcena!B35)</f>
        <v/>
      </c>
      <c r="C35" s="44" t="str">
        <f>IF(UnosOcena!D35="","",UnosOcena!D35)</f>
        <v/>
      </c>
      <c r="D35" s="45" t="str">
        <f>IF(UnosOcena!E35="","",UnosOcena!E35)</f>
        <v/>
      </c>
      <c r="E35" s="45" t="str">
        <f>IF(UnosOcena!F35="","",UnosOcena!F35)</f>
        <v/>
      </c>
      <c r="F35" s="45" t="str">
        <f>IF(UnosOcena!G35="","",UnosOcena!G35)</f>
        <v/>
      </c>
      <c r="G35" s="45" t="str">
        <f>IF(UnosOcena!H35="","",UnosOcena!H35)</f>
        <v/>
      </c>
      <c r="H35" s="45" t="str">
        <f>IF(UnosOcena!I35="","",UnosOcena!I35)</f>
        <v/>
      </c>
      <c r="I35" s="45" t="str">
        <f>IF(UnosOcena!J35="","",UnosOcena!J35)</f>
        <v/>
      </c>
      <c r="J35" s="45" t="str">
        <f>IF(UnosOcena!K35="","",UnosOcena!K35)</f>
        <v/>
      </c>
      <c r="K35" s="45" t="str">
        <f>IF(UnosOcena!L35="","",UnosOcena!L35)</f>
        <v/>
      </c>
      <c r="L35" s="45" t="str">
        <f>IF(UnosOcena!M35="","",UnosOcena!M35)</f>
        <v/>
      </c>
      <c r="M35" s="45" t="str">
        <f>IF(UnosOcena!N35="","",UnosOcena!N35)</f>
        <v/>
      </c>
      <c r="N35" s="45" t="str">
        <f>IF(UnosOcena!O35="","",UnosOcena!O35)</f>
        <v/>
      </c>
      <c r="O35" s="45" t="str">
        <f>IF(UnosOcena!P35="","",UnosOcena!P35)</f>
        <v/>
      </c>
      <c r="P35" s="46" t="str">
        <f>IF(UnosOcena!Q35="","",UnosOcena!Q35)</f>
        <v/>
      </c>
      <c r="Q35" s="3" t="str">
        <f>Proracun1!Q35</f>
        <v>N</v>
      </c>
      <c r="R35" s="190" t="str">
        <f>IF(UnosOcena!W35="","",UnosOcena!W35)</f>
        <v/>
      </c>
      <c r="S35" s="164" t="str">
        <f>IF(UnosOcena!X35="","",UnosOcena!X35)</f>
        <v/>
      </c>
      <c r="T35" s="165" t="str">
        <f>IF(UnosOcena!Y35="","",UnosOcena!Y35)</f>
        <v/>
      </c>
      <c r="U35" s="177" t="str">
        <f>IF(UnosOcena!S35="","",UnosOcena!S35)</f>
        <v/>
      </c>
      <c r="V35" s="178" t="str">
        <f>IF(UnosOcena!T35="","",UnosOcena!T35)</f>
        <v/>
      </c>
      <c r="W35" s="179" t="str">
        <f>IF(UnosOcena!U35="","",UnosOcena!U35)</f>
        <v/>
      </c>
      <c r="X35" s="180" t="str">
        <f>IF(UnosOcena!V35="","",UnosOcena!V35)</f>
        <v/>
      </c>
    </row>
    <row r="36" spans="1:24" ht="13.8" thickBot="1">
      <c r="A36" s="442" t="s">
        <v>17</v>
      </c>
      <c r="B36" s="443"/>
      <c r="C36" s="48" t="str">
        <f>IF(Proracun1!S4=0,"",AVERAGE(C6:C35))</f>
        <v/>
      </c>
      <c r="D36" s="49" t="str">
        <f>IF(Proracun1!T4=0,"",AVERAGE(D6:D35))</f>
        <v/>
      </c>
      <c r="E36" s="49" t="str">
        <f>IF(Proracun1!U4=0,"",AVERAGE(E6:E35))</f>
        <v/>
      </c>
      <c r="F36" s="49" t="str">
        <f>IF(Proracun1!V4=0,"",AVERAGE(F6:F35))</f>
        <v/>
      </c>
      <c r="G36" s="49" t="str">
        <f>IF(Proracun1!W4=0,"",AVERAGE(G6:G35))</f>
        <v/>
      </c>
      <c r="H36" s="49">
        <f>IF(Proracun1!X4=0,"",AVERAGE(H6:H35))</f>
        <v>5</v>
      </c>
      <c r="I36" s="49">
        <f>IF(Proracun1!Y4=0,"",AVERAGE(I6:I35))</f>
        <v>4</v>
      </c>
      <c r="J36" s="49">
        <f>IF(Proracun1!Z4=0,"",AVERAGE(J6:J35))</f>
        <v>4</v>
      </c>
      <c r="K36" s="49" t="str">
        <f>IF(Proracun1!AA4=0,"",AVERAGE(K6:K35))</f>
        <v/>
      </c>
      <c r="L36" s="49" t="str">
        <f>IF(Proracun1!AB4=0,"",AVERAGE(L6:L35))</f>
        <v/>
      </c>
      <c r="M36" s="49" t="str">
        <f>IF(Proracun1!AC4=0,"",AVERAGE(M6:M35))</f>
        <v/>
      </c>
      <c r="N36" s="49" t="str">
        <f>IF(Proracun1!AD4=0,"",AVERAGE(N6:N35))</f>
        <v/>
      </c>
      <c r="O36" s="49" t="str">
        <f>IF(Proracun1!AE4=0,"",AVERAGE(O6:O35))</f>
        <v/>
      </c>
      <c r="P36" s="50" t="str">
        <f>IF(Proracun1!AF4=0,"",AVERAGE(P6:P35))</f>
        <v/>
      </c>
      <c r="Q36" s="192">
        <f>AVERAGE(C36:P36)</f>
        <v>4.333333333333333</v>
      </c>
      <c r="R36" s="191" t="e">
        <f>AVERAGE(R6:R35)</f>
        <v>#DIV/0!</v>
      </c>
      <c r="S36" s="183" t="e">
        <f>AVERAGE(S6:S35)</f>
        <v>#DIV/0!</v>
      </c>
      <c r="T36" s="151" t="e">
        <f>AVERAGE(T6:T35)</f>
        <v>#DIV/0!</v>
      </c>
      <c r="U36" s="171">
        <f>30-COUNTBLANK(U6:U35)</f>
        <v>0</v>
      </c>
      <c r="V36" s="181">
        <f>30-COUNTBLANK(V6:V35)</f>
        <v>0</v>
      </c>
      <c r="W36" s="176">
        <f>30-COUNTBLANK(W6:W35)</f>
        <v>0</v>
      </c>
      <c r="X36" s="182">
        <f>30-COUNTBLANK(X6:X35)</f>
        <v>0</v>
      </c>
    </row>
    <row r="37" spans="1:24" ht="13.8" thickBot="1">
      <c r="A37" s="408" t="s">
        <v>40</v>
      </c>
      <c r="B37" s="409"/>
      <c r="C37" s="409"/>
      <c r="D37" s="409"/>
      <c r="E37" s="409"/>
      <c r="F37" s="409"/>
      <c r="G37" s="409"/>
      <c r="H37" s="409"/>
      <c r="I37" s="409"/>
      <c r="J37" s="409"/>
      <c r="K37" s="409"/>
      <c r="L37" s="409"/>
      <c r="M37" s="409"/>
      <c r="N37" s="409"/>
      <c r="O37" s="409"/>
      <c r="P37" s="410"/>
      <c r="Q37" s="197" t="s">
        <v>124</v>
      </c>
      <c r="R37" s="198" t="s">
        <v>122</v>
      </c>
      <c r="S37" s="199" t="s">
        <v>123</v>
      </c>
      <c r="T37" s="429" t="s">
        <v>143</v>
      </c>
      <c r="U37" s="430"/>
      <c r="V37" s="430"/>
      <c r="W37" s="430"/>
      <c r="X37" s="431"/>
    </row>
    <row r="38" spans="1:24" ht="12.75" customHeight="1">
      <c r="A38" s="439" t="s">
        <v>30</v>
      </c>
      <c r="B38" s="47" t="s">
        <v>19</v>
      </c>
      <c r="C38" s="47">
        <f t="shared" ref="C38:P38" si="0">COUNTIF(C6:C35,"=5")</f>
        <v>0</v>
      </c>
      <c r="D38" s="47">
        <f t="shared" si="0"/>
        <v>0</v>
      </c>
      <c r="E38" s="47">
        <f t="shared" si="0"/>
        <v>0</v>
      </c>
      <c r="F38" s="47">
        <f t="shared" si="0"/>
        <v>0</v>
      </c>
      <c r="G38" s="47">
        <f t="shared" si="0"/>
        <v>0</v>
      </c>
      <c r="H38" s="47">
        <f t="shared" si="0"/>
        <v>1</v>
      </c>
      <c r="I38" s="47">
        <f t="shared" si="0"/>
        <v>0</v>
      </c>
      <c r="J38" s="47">
        <f t="shared" si="0"/>
        <v>0</v>
      </c>
      <c r="K38" s="47">
        <f t="shared" si="0"/>
        <v>0</v>
      </c>
      <c r="L38" s="47">
        <f t="shared" si="0"/>
        <v>0</v>
      </c>
      <c r="M38" s="47">
        <f t="shared" si="0"/>
        <v>0</v>
      </c>
      <c r="N38" s="47">
        <f t="shared" si="0"/>
        <v>0</v>
      </c>
      <c r="O38" s="47">
        <f t="shared" si="0"/>
        <v>0</v>
      </c>
      <c r="P38" s="52">
        <f t="shared" si="0"/>
        <v>0</v>
      </c>
      <c r="Q38" s="88">
        <f t="shared" ref="Q38:Q43" si="1">SUM(C38:P38)</f>
        <v>1</v>
      </c>
      <c r="R38" s="196">
        <f>COUNTIF(R6:R35,"=5")</f>
        <v>0</v>
      </c>
      <c r="S38" s="200">
        <f t="shared" ref="S38:S43" si="2">Q38+R38</f>
        <v>1</v>
      </c>
      <c r="T38" s="225" t="s">
        <v>125</v>
      </c>
      <c r="U38" s="207">
        <f>COUNTIF(U6:U35,"=i")</f>
        <v>0</v>
      </c>
      <c r="V38" s="207">
        <f>COUNTIF(V6:V35,"=i")</f>
        <v>0</v>
      </c>
      <c r="W38" s="223">
        <f>COUNTIF(W6:W35,"=i")</f>
        <v>0</v>
      </c>
      <c r="X38" s="153">
        <f>COUNTIF(X6:X35,"=i")</f>
        <v>0</v>
      </c>
    </row>
    <row r="39" spans="1:24">
      <c r="A39" s="440"/>
      <c r="B39" s="21" t="s">
        <v>26</v>
      </c>
      <c r="C39" s="21">
        <f t="shared" ref="C39:P39" si="3">COUNTIF(C6:C35,"=4")</f>
        <v>0</v>
      </c>
      <c r="D39" s="21">
        <f t="shared" si="3"/>
        <v>0</v>
      </c>
      <c r="E39" s="21">
        <f t="shared" si="3"/>
        <v>0</v>
      </c>
      <c r="F39" s="21">
        <f t="shared" si="3"/>
        <v>0</v>
      </c>
      <c r="G39" s="21">
        <f t="shared" si="3"/>
        <v>0</v>
      </c>
      <c r="H39" s="21">
        <f t="shared" si="3"/>
        <v>0</v>
      </c>
      <c r="I39" s="21">
        <f t="shared" si="3"/>
        <v>1</v>
      </c>
      <c r="J39" s="21">
        <f t="shared" si="3"/>
        <v>1</v>
      </c>
      <c r="K39" s="21">
        <f t="shared" si="3"/>
        <v>0</v>
      </c>
      <c r="L39" s="21">
        <f t="shared" si="3"/>
        <v>0</v>
      </c>
      <c r="M39" s="21">
        <f t="shared" si="3"/>
        <v>0</v>
      </c>
      <c r="N39" s="21">
        <f t="shared" si="3"/>
        <v>0</v>
      </c>
      <c r="O39" s="21">
        <f t="shared" si="3"/>
        <v>0</v>
      </c>
      <c r="P39" s="22">
        <f t="shared" si="3"/>
        <v>0</v>
      </c>
      <c r="Q39" s="23">
        <f t="shared" si="1"/>
        <v>2</v>
      </c>
      <c r="R39" s="193">
        <f>COUNTIF(R6:R35,"=4")</f>
        <v>0</v>
      </c>
      <c r="S39" s="201">
        <f t="shared" si="2"/>
        <v>2</v>
      </c>
      <c r="T39" s="206" t="s">
        <v>126</v>
      </c>
      <c r="U39" s="204">
        <f>COUNTIF(U6:U35,"=d")</f>
        <v>0</v>
      </c>
      <c r="V39" s="204">
        <f>COUNTIF(V6:V35,"=d")</f>
        <v>0</v>
      </c>
      <c r="W39" s="224">
        <f>COUNTIF(W6:W35,"=d")</f>
        <v>0</v>
      </c>
      <c r="X39" s="155">
        <f>COUNTIF(X6:X35,"=d")</f>
        <v>0</v>
      </c>
    </row>
    <row r="40" spans="1:24">
      <c r="A40" s="440"/>
      <c r="B40" s="21" t="s">
        <v>7</v>
      </c>
      <c r="C40" s="21">
        <f t="shared" ref="C40:P40" si="4">COUNTIF(C6:C35,"=3")</f>
        <v>0</v>
      </c>
      <c r="D40" s="21">
        <f t="shared" si="4"/>
        <v>0</v>
      </c>
      <c r="E40" s="21">
        <f t="shared" si="4"/>
        <v>0</v>
      </c>
      <c r="F40" s="21">
        <f t="shared" si="4"/>
        <v>0</v>
      </c>
      <c r="G40" s="21">
        <f t="shared" si="4"/>
        <v>0</v>
      </c>
      <c r="H40" s="21">
        <f t="shared" si="4"/>
        <v>0</v>
      </c>
      <c r="I40" s="21">
        <f t="shared" si="4"/>
        <v>0</v>
      </c>
      <c r="J40" s="21">
        <f t="shared" si="4"/>
        <v>0</v>
      </c>
      <c r="K40" s="21">
        <f t="shared" si="4"/>
        <v>0</v>
      </c>
      <c r="L40" s="21">
        <f t="shared" si="4"/>
        <v>0</v>
      </c>
      <c r="M40" s="21">
        <f t="shared" si="4"/>
        <v>0</v>
      </c>
      <c r="N40" s="21">
        <f t="shared" si="4"/>
        <v>0</v>
      </c>
      <c r="O40" s="21">
        <f t="shared" si="4"/>
        <v>0</v>
      </c>
      <c r="P40" s="22">
        <f t="shared" si="4"/>
        <v>0</v>
      </c>
      <c r="Q40" s="23">
        <f t="shared" si="1"/>
        <v>0</v>
      </c>
      <c r="R40" s="193">
        <f>COUNTIF(R6:R35,"=3")</f>
        <v>0</v>
      </c>
      <c r="S40" s="201">
        <f t="shared" si="2"/>
        <v>0</v>
      </c>
      <c r="T40" s="206" t="s">
        <v>127</v>
      </c>
      <c r="U40" s="204">
        <f>COUNTIF(U6:U35,"=z")</f>
        <v>0</v>
      </c>
      <c r="V40" s="204">
        <f>COUNTIF(V6:V35,"=z")</f>
        <v>0</v>
      </c>
      <c r="W40" s="224">
        <f>COUNTIF(W6:W35,"=z")</f>
        <v>0</v>
      </c>
      <c r="X40" s="155">
        <f>COUNTIF(X6:X35,"=z")</f>
        <v>0</v>
      </c>
    </row>
    <row r="41" spans="1:24" ht="13.8" thickBot="1">
      <c r="A41" s="440"/>
      <c r="B41" s="21" t="s">
        <v>20</v>
      </c>
      <c r="C41" s="21">
        <f t="shared" ref="C41:P41" si="5">COUNTIF(C6:C35,"=2")</f>
        <v>0</v>
      </c>
      <c r="D41" s="21">
        <f t="shared" si="5"/>
        <v>0</v>
      </c>
      <c r="E41" s="21">
        <f t="shared" si="5"/>
        <v>0</v>
      </c>
      <c r="F41" s="21">
        <f t="shared" si="5"/>
        <v>0</v>
      </c>
      <c r="G41" s="21">
        <f t="shared" si="5"/>
        <v>0</v>
      </c>
      <c r="H41" s="21">
        <f t="shared" si="5"/>
        <v>0</v>
      </c>
      <c r="I41" s="21">
        <f t="shared" si="5"/>
        <v>0</v>
      </c>
      <c r="J41" s="21">
        <f t="shared" si="5"/>
        <v>0</v>
      </c>
      <c r="K41" s="21">
        <f t="shared" si="5"/>
        <v>0</v>
      </c>
      <c r="L41" s="21">
        <f t="shared" si="5"/>
        <v>0</v>
      </c>
      <c r="M41" s="21">
        <f t="shared" si="5"/>
        <v>0</v>
      </c>
      <c r="N41" s="21">
        <f t="shared" si="5"/>
        <v>0</v>
      </c>
      <c r="O41" s="21">
        <f t="shared" si="5"/>
        <v>0</v>
      </c>
      <c r="P41" s="22">
        <f t="shared" si="5"/>
        <v>0</v>
      </c>
      <c r="Q41" s="23">
        <f t="shared" si="1"/>
        <v>0</v>
      </c>
      <c r="R41" s="193">
        <f>COUNTIF(R6:R35,"=2")</f>
        <v>0</v>
      </c>
      <c r="S41" s="201">
        <f t="shared" si="2"/>
        <v>0</v>
      </c>
      <c r="T41" s="209" t="s">
        <v>128</v>
      </c>
      <c r="U41" s="379">
        <f>U38+V38+U39+V39+U40+V40</f>
        <v>0</v>
      </c>
      <c r="V41" s="379"/>
      <c r="W41" s="380">
        <f>W38+X38+W39+X39+W40+X40</f>
        <v>0</v>
      </c>
      <c r="X41" s="381"/>
    </row>
    <row r="42" spans="1:24">
      <c r="A42" s="440"/>
      <c r="B42" s="21" t="s">
        <v>21</v>
      </c>
      <c r="C42" s="21">
        <f t="shared" ref="C42:P42" si="6">COUNTIF(C6:C35,"=1")</f>
        <v>0</v>
      </c>
      <c r="D42" s="21">
        <f t="shared" si="6"/>
        <v>0</v>
      </c>
      <c r="E42" s="21">
        <f t="shared" si="6"/>
        <v>0</v>
      </c>
      <c r="F42" s="21">
        <f t="shared" si="6"/>
        <v>0</v>
      </c>
      <c r="G42" s="21">
        <f t="shared" si="6"/>
        <v>0</v>
      </c>
      <c r="H42" s="21">
        <f t="shared" si="6"/>
        <v>0</v>
      </c>
      <c r="I42" s="21">
        <f t="shared" si="6"/>
        <v>0</v>
      </c>
      <c r="J42" s="21">
        <f t="shared" si="6"/>
        <v>0</v>
      </c>
      <c r="K42" s="21">
        <f t="shared" si="6"/>
        <v>0</v>
      </c>
      <c r="L42" s="21">
        <f t="shared" si="6"/>
        <v>0</v>
      </c>
      <c r="M42" s="21">
        <f t="shared" si="6"/>
        <v>0</v>
      </c>
      <c r="N42" s="21">
        <f t="shared" si="6"/>
        <v>0</v>
      </c>
      <c r="O42" s="21">
        <f t="shared" si="6"/>
        <v>0</v>
      </c>
      <c r="P42" s="22">
        <f t="shared" si="6"/>
        <v>0</v>
      </c>
      <c r="Q42" s="23">
        <f t="shared" si="1"/>
        <v>0</v>
      </c>
      <c r="R42" s="193">
        <f>COUNTIF(R6:R35,"=1")</f>
        <v>0</v>
      </c>
      <c r="S42" s="201">
        <f t="shared" si="2"/>
        <v>0</v>
      </c>
      <c r="T42" s="226" t="s">
        <v>129</v>
      </c>
      <c r="U42" s="399">
        <f>M56-Proracun1!U36</f>
        <v>0</v>
      </c>
      <c r="V42" s="399"/>
      <c r="W42" s="400">
        <f>M56-Proracun1!Y36</f>
        <v>0</v>
      </c>
      <c r="X42" s="401"/>
    </row>
    <row r="43" spans="1:24" ht="13.8" thickBot="1">
      <c r="A43" s="441"/>
      <c r="B43" s="24" t="s">
        <v>50</v>
      </c>
      <c r="C43" s="53">
        <f>IF(COUNTIF(C6:C35,"")=30,0,COUNTIF(C6:C35,"")-COUNTIF(B6:B35,""))</f>
        <v>0</v>
      </c>
      <c r="D43" s="53">
        <f>IF(COUNTIF(D6:D35,"")=30,0,COUNTIF(D6:D35,"")-COUNTIF(B6:B35,""))</f>
        <v>0</v>
      </c>
      <c r="E43" s="53">
        <f>IF(COUNTIF(E6:E35,"")=30,0,COUNTIF(E6:E35,"")-COUNTIF(B6:B35,""))</f>
        <v>0</v>
      </c>
      <c r="F43" s="53">
        <f>IF(COUNTIF(F6:F35,"")=30,0,COUNTIF(F6:F35,"")-COUNTIF(B6:B35,""))</f>
        <v>0</v>
      </c>
      <c r="G43" s="53">
        <f>IF(COUNTIF(G6:G35,"")=30,0,COUNTIF(G6:G35,"")-COUNTIF(B6:B35,""))</f>
        <v>0</v>
      </c>
      <c r="H43" s="53">
        <f>IF(COUNTIF(H6:H35,"")=30,0,COUNTIF(H6:H35,"")-COUNTIF(B6:B35,""))</f>
        <v>-1</v>
      </c>
      <c r="I43" s="53">
        <f>IF(COUNTIF(I6:I35,"")=30,0,COUNTIF(I6:I35,"")-COUNTIF(B6:B35,""))</f>
        <v>-1</v>
      </c>
      <c r="J43" s="53">
        <f>IF(COUNTIF(J6:J35,"")=30,0,COUNTIF(J6:J35,"")-COUNTIF(B6:B35,""))</f>
        <v>-1</v>
      </c>
      <c r="K43" s="53">
        <f>IF(COUNTIF(K6:K35,"")=30,0,COUNTIF(K6:K35,"")-COUNTIF(B6:B35,""))</f>
        <v>0</v>
      </c>
      <c r="L43" s="53">
        <f>IF(COUNTIF(L6:L35,"")=30,0,COUNTIF(L6:L35,"")-COUNTIF(B6:B35,""))</f>
        <v>0</v>
      </c>
      <c r="M43" s="53">
        <f>IF(COUNTIF(M6:M35,"")=30,0,COUNTIF(M6:M35,"")-COUNTIF(B6:B35,""))</f>
        <v>0</v>
      </c>
      <c r="N43" s="53">
        <f>IF(COUNTIF(N6:N35,"")=30,0,COUNTIF(N6:N35,"")-COUNTIF(B6:B35,""))</f>
        <v>0</v>
      </c>
      <c r="O43" s="53">
        <f>IF(COUNTIF(O6:O35,"")=30,0,COUNTIF(O6:O35,"")-COUNTIF(B6:B35,""))</f>
        <v>0</v>
      </c>
      <c r="P43" s="53">
        <f>IF(COUNTIF(P6:P35,"")=30,0,COUNTIF(P6:P35,"")-COUNTIF(B6:B35,""))</f>
        <v>0</v>
      </c>
      <c r="Q43" s="195">
        <f t="shared" si="1"/>
        <v>-3</v>
      </c>
      <c r="R43" s="194">
        <f>IF(COUNTIF(R6:R35,"")=30,0,COUNTIF(R6:R35,"")-COUNTIF(B6:B35,""))</f>
        <v>0</v>
      </c>
      <c r="S43" s="202">
        <f t="shared" si="2"/>
        <v>-3</v>
      </c>
      <c r="T43" s="164" t="s">
        <v>128</v>
      </c>
      <c r="U43" s="379">
        <f>U42+U41</f>
        <v>0</v>
      </c>
      <c r="V43" s="379"/>
      <c r="W43" s="380">
        <f>W42+W41</f>
        <v>0</v>
      </c>
      <c r="X43" s="381"/>
    </row>
    <row r="44" spans="1:24" ht="13.8" thickBot="1">
      <c r="A44" s="382" t="s">
        <v>43</v>
      </c>
      <c r="B44" s="383"/>
      <c r="C44" s="383"/>
      <c r="D44" s="383"/>
      <c r="E44" s="383"/>
      <c r="F44" s="383"/>
      <c r="G44" s="383"/>
      <c r="H44" s="383"/>
      <c r="I44" s="383"/>
      <c r="J44" s="383"/>
      <c r="K44" s="383"/>
      <c r="L44" s="383"/>
      <c r="M44" s="383"/>
      <c r="N44" s="383"/>
      <c r="O44" s="383"/>
      <c r="P44" s="384"/>
      <c r="Q44" s="382" t="s">
        <v>144</v>
      </c>
      <c r="R44" s="383"/>
      <c r="S44" s="383"/>
      <c r="T44" s="383"/>
      <c r="U44" s="383"/>
      <c r="V44" s="383"/>
      <c r="W44" s="383"/>
      <c r="X44" s="384"/>
    </row>
    <row r="45" spans="1:24" ht="12.75" customHeight="1">
      <c r="A45" s="417" t="s">
        <v>18</v>
      </c>
      <c r="B45" s="19" t="s">
        <v>22</v>
      </c>
      <c r="C45" s="64">
        <f>Proracun1!J36</f>
        <v>0</v>
      </c>
      <c r="D45" s="437" t="e">
        <f>C45*100/M56</f>
        <v>#DIV/0!</v>
      </c>
      <c r="E45" s="437"/>
      <c r="F45" s="28" t="s">
        <v>11</v>
      </c>
      <c r="G45" s="448" t="s">
        <v>25</v>
      </c>
      <c r="H45" s="445" t="s">
        <v>34</v>
      </c>
      <c r="I45" s="446"/>
      <c r="J45" s="446"/>
      <c r="K45" s="446"/>
      <c r="L45" s="446"/>
      <c r="M45" s="27">
        <f>COUNTIF(R6:R35,"=5")</f>
        <v>0</v>
      </c>
      <c r="N45" s="444" t="e">
        <f>M45*100/M56</f>
        <v>#DIV/0!</v>
      </c>
      <c r="O45" s="444"/>
      <c r="P45" s="83" t="s">
        <v>11</v>
      </c>
      <c r="Q45" s="376" t="s">
        <v>133</v>
      </c>
      <c r="R45" s="370" t="s">
        <v>115</v>
      </c>
      <c r="S45" s="371"/>
      <c r="T45" s="370" t="s">
        <v>137</v>
      </c>
      <c r="U45" s="371"/>
      <c r="V45" s="385" t="s">
        <v>138</v>
      </c>
      <c r="W45" s="386"/>
      <c r="X45" s="387"/>
    </row>
    <row r="46" spans="1:24">
      <c r="A46" s="418"/>
      <c r="B46" s="20" t="s">
        <v>8</v>
      </c>
      <c r="C46" s="21">
        <f>Proracun1!L36</f>
        <v>1</v>
      </c>
      <c r="D46" s="423" t="e">
        <f>C46*100/M56</f>
        <v>#DIV/0!</v>
      </c>
      <c r="E46" s="423"/>
      <c r="F46" s="29" t="s">
        <v>11</v>
      </c>
      <c r="G46" s="449"/>
      <c r="H46" s="426" t="s">
        <v>35</v>
      </c>
      <c r="I46" s="427"/>
      <c r="J46" s="427"/>
      <c r="K46" s="427"/>
      <c r="L46" s="427"/>
      <c r="M46" s="30">
        <f>COUNTIF(R6:R35,"=4")</f>
        <v>0</v>
      </c>
      <c r="N46" s="422" t="e">
        <f>M46*100/M56</f>
        <v>#DIV/0!</v>
      </c>
      <c r="O46" s="422"/>
      <c r="P46" s="22" t="s">
        <v>11</v>
      </c>
      <c r="Q46" s="377"/>
      <c r="R46" s="213" t="s">
        <v>136</v>
      </c>
      <c r="S46" s="211">
        <f>Izostanci!G11</f>
        <v>0</v>
      </c>
      <c r="T46" s="424">
        <f>Izostanci!I11</f>
        <v>0</v>
      </c>
      <c r="U46" s="425"/>
      <c r="V46" s="388">
        <f>Izostanci!K11</f>
        <v>0</v>
      </c>
      <c r="W46" s="389"/>
      <c r="X46" s="390"/>
    </row>
    <row r="47" spans="1:24" ht="13.8" thickBot="1">
      <c r="A47" s="418"/>
      <c r="B47" s="20" t="s">
        <v>9</v>
      </c>
      <c r="C47" s="21">
        <f>Proracun1!N36</f>
        <v>0</v>
      </c>
      <c r="D47" s="423" t="e">
        <f>C47*100/M56</f>
        <v>#DIV/0!</v>
      </c>
      <c r="E47" s="423"/>
      <c r="F47" s="29" t="s">
        <v>11</v>
      </c>
      <c r="G47" s="449"/>
      <c r="H47" s="426" t="s">
        <v>36</v>
      </c>
      <c r="I47" s="427"/>
      <c r="J47" s="427"/>
      <c r="K47" s="427"/>
      <c r="L47" s="427"/>
      <c r="M47" s="30">
        <f>COUNTIF(R6:R35,"=3")</f>
        <v>0</v>
      </c>
      <c r="N47" s="422" t="e">
        <f>M47*100/M56</f>
        <v>#DIV/0!</v>
      </c>
      <c r="O47" s="422"/>
      <c r="P47" s="22" t="s">
        <v>11</v>
      </c>
      <c r="Q47" s="378"/>
      <c r="R47" s="215" t="s">
        <v>135</v>
      </c>
      <c r="S47" s="216">
        <f>Izostanci!H11</f>
        <v>0</v>
      </c>
      <c r="T47" s="368">
        <f>Izostanci!J11</f>
        <v>0</v>
      </c>
      <c r="U47" s="369"/>
      <c r="V47" s="391">
        <f>Izostanci!L11</f>
        <v>0</v>
      </c>
      <c r="W47" s="392"/>
      <c r="X47" s="393"/>
    </row>
    <row r="48" spans="1:24">
      <c r="A48" s="418"/>
      <c r="B48" s="20" t="s">
        <v>10</v>
      </c>
      <c r="C48" s="21">
        <f>Proracun1!P36</f>
        <v>0</v>
      </c>
      <c r="D48" s="423" t="e">
        <f>C48*100/M56</f>
        <v>#DIV/0!</v>
      </c>
      <c r="E48" s="423"/>
      <c r="F48" s="29" t="s">
        <v>11</v>
      </c>
      <c r="G48" s="449"/>
      <c r="H48" s="426" t="s">
        <v>37</v>
      </c>
      <c r="I48" s="427"/>
      <c r="J48" s="427"/>
      <c r="K48" s="427"/>
      <c r="L48" s="427"/>
      <c r="M48" s="30">
        <f>COUNTIF(R6:R35,"=2")</f>
        <v>0</v>
      </c>
      <c r="N48" s="422" t="e">
        <f>M48*100/M56</f>
        <v>#DIV/0!</v>
      </c>
      <c r="O48" s="422"/>
      <c r="P48" s="22" t="s">
        <v>11</v>
      </c>
      <c r="Q48" s="376" t="s">
        <v>134</v>
      </c>
      <c r="R48" s="370" t="s">
        <v>87</v>
      </c>
      <c r="S48" s="371"/>
      <c r="T48" s="370" t="s">
        <v>139</v>
      </c>
      <c r="U48" s="371"/>
      <c r="V48" s="385" t="s">
        <v>138</v>
      </c>
      <c r="W48" s="386"/>
      <c r="X48" s="387"/>
    </row>
    <row r="49" spans="1:24">
      <c r="A49" s="418"/>
      <c r="B49" s="20" t="s">
        <v>31</v>
      </c>
      <c r="C49" s="21">
        <f>COUNTIF(Proracun1!H6:H35,"&gt;0")</f>
        <v>0</v>
      </c>
      <c r="D49" s="423" t="e">
        <f>C49*100/M56</f>
        <v>#DIV/0!</v>
      </c>
      <c r="E49" s="423"/>
      <c r="F49" s="29" t="s">
        <v>11</v>
      </c>
      <c r="G49" s="449"/>
      <c r="H49" s="426" t="s">
        <v>38</v>
      </c>
      <c r="I49" s="427"/>
      <c r="J49" s="427"/>
      <c r="K49" s="427"/>
      <c r="L49" s="427"/>
      <c r="M49" s="30">
        <f>COUNTIF(R6:R35,"=1")</f>
        <v>0</v>
      </c>
      <c r="N49" s="422" t="e">
        <f>M49*100/M56</f>
        <v>#DIV/0!</v>
      </c>
      <c r="O49" s="422"/>
      <c r="P49" s="22" t="s">
        <v>11</v>
      </c>
      <c r="Q49" s="377"/>
      <c r="R49" s="214" t="s">
        <v>136</v>
      </c>
      <c r="S49" s="212">
        <f>Izostanci!M11</f>
        <v>0</v>
      </c>
      <c r="T49" s="372">
        <f>Izostanci!O11</f>
        <v>0</v>
      </c>
      <c r="U49" s="373"/>
      <c r="V49" s="388">
        <f>Izostanci!Q11</f>
        <v>0</v>
      </c>
      <c r="W49" s="389"/>
      <c r="X49" s="390"/>
    </row>
    <row r="50" spans="1:24" ht="13.8" thickBot="1">
      <c r="A50" s="419"/>
      <c r="B50" s="62" t="s">
        <v>68</v>
      </c>
      <c r="C50" s="69">
        <f>COUNTIF(Proracun1!D6:D35,"&gt;0")-COUNTIF(B6:B35,"")</f>
        <v>-1</v>
      </c>
      <c r="D50" s="415" t="e">
        <f>C50*100/M56</f>
        <v>#DIV/0!</v>
      </c>
      <c r="E50" s="416"/>
      <c r="F50" s="63" t="s">
        <v>11</v>
      </c>
      <c r="G50" s="450"/>
      <c r="H50" s="462" t="s">
        <v>65</v>
      </c>
      <c r="I50" s="463"/>
      <c r="J50" s="463"/>
      <c r="K50" s="463"/>
      <c r="L50" s="463"/>
      <c r="M50" s="55">
        <f>R43</f>
        <v>0</v>
      </c>
      <c r="N50" s="428" t="e">
        <f>M50*100/M56</f>
        <v>#DIV/0!</v>
      </c>
      <c r="O50" s="428"/>
      <c r="P50" s="66" t="s">
        <v>11</v>
      </c>
      <c r="Q50" s="378"/>
      <c r="R50" s="217" t="s">
        <v>135</v>
      </c>
      <c r="S50" s="218">
        <f>Izostanci!N11</f>
        <v>0</v>
      </c>
      <c r="T50" s="374">
        <f>Izostanci!P11</f>
        <v>0</v>
      </c>
      <c r="U50" s="375"/>
      <c r="V50" s="391">
        <f>Izostanci!R11</f>
        <v>0</v>
      </c>
      <c r="W50" s="392"/>
      <c r="X50" s="393"/>
    </row>
    <row r="51" spans="1:24" ht="13.8" thickBot="1">
      <c r="A51" s="432" t="s">
        <v>60</v>
      </c>
      <c r="B51" s="25" t="s">
        <v>27</v>
      </c>
      <c r="C51" s="47">
        <f>COUNTIF(Proracun1!H6:H35,"=1")</f>
        <v>0</v>
      </c>
      <c r="D51" s="470" t="e">
        <f>C51*100/M56</f>
        <v>#DIV/0!</v>
      </c>
      <c r="E51" s="470"/>
      <c r="F51" s="26" t="s">
        <v>11</v>
      </c>
      <c r="G51" s="451" t="s">
        <v>54</v>
      </c>
      <c r="H51" s="452"/>
      <c r="I51" s="452"/>
      <c r="J51" s="452"/>
      <c r="K51" s="452"/>
      <c r="L51" s="452"/>
      <c r="M51" s="67">
        <f>COUNTIF(Proracun1!I6:I35,"=5")</f>
        <v>0</v>
      </c>
      <c r="N51" s="397" t="e">
        <f>M51*100/M56</f>
        <v>#DIV/0!</v>
      </c>
      <c r="O51" s="397"/>
      <c r="P51" s="68" t="s">
        <v>11</v>
      </c>
      <c r="Q51" s="362" t="s">
        <v>140</v>
      </c>
      <c r="R51" s="363"/>
      <c r="S51" s="363"/>
      <c r="T51" s="363"/>
      <c r="U51" s="363"/>
      <c r="V51" s="364"/>
      <c r="W51" s="358">
        <f>Izostanci!D11</f>
        <v>0</v>
      </c>
      <c r="X51" s="359"/>
    </row>
    <row r="52" spans="1:24">
      <c r="A52" s="433"/>
      <c r="B52" s="20" t="s">
        <v>28</v>
      </c>
      <c r="C52" s="21">
        <f>COUNTIF(Proracun1!H6:H35,"=2")</f>
        <v>0</v>
      </c>
      <c r="D52" s="423" t="e">
        <f>C52*100/M56</f>
        <v>#DIV/0!</v>
      </c>
      <c r="E52" s="423"/>
      <c r="F52" s="22" t="s">
        <v>11</v>
      </c>
      <c r="G52" s="459" t="s">
        <v>66</v>
      </c>
      <c r="H52" s="460"/>
      <c r="I52" s="460"/>
      <c r="J52" s="460"/>
      <c r="K52" s="460"/>
      <c r="L52" s="460"/>
      <c r="M52" s="27">
        <f>COUNTIF(Proracun1!D6:D35,"=0")</f>
        <v>1</v>
      </c>
      <c r="N52" s="398" t="e">
        <f>M52*100/M56</f>
        <v>#DIV/0!</v>
      </c>
      <c r="O52" s="398"/>
      <c r="P52" s="54" t="s">
        <v>11</v>
      </c>
      <c r="Q52" s="365" t="s">
        <v>142</v>
      </c>
      <c r="R52" s="366"/>
      <c r="S52" s="366"/>
      <c r="T52" s="366"/>
      <c r="U52" s="366"/>
      <c r="V52" s="367"/>
      <c r="W52" s="360">
        <f>Izostanci!E11</f>
        <v>0</v>
      </c>
      <c r="X52" s="361"/>
    </row>
    <row r="53" spans="1:24" ht="13.8" thickBot="1">
      <c r="A53" s="433"/>
      <c r="B53" s="20" t="s">
        <v>29</v>
      </c>
      <c r="C53" s="21">
        <f>COUNTIF(Proracun1!H6:H35,"=3")</f>
        <v>0</v>
      </c>
      <c r="D53" s="423" t="e">
        <f>C53*100/M56</f>
        <v>#DIV/0!</v>
      </c>
      <c r="E53" s="423"/>
      <c r="F53" s="22" t="s">
        <v>11</v>
      </c>
      <c r="G53" s="455" t="s">
        <v>53</v>
      </c>
      <c r="H53" s="456"/>
      <c r="I53" s="456"/>
      <c r="J53" s="456"/>
      <c r="K53" s="456"/>
      <c r="L53" s="456"/>
      <c r="M53" s="30">
        <f>COUNTIF(Proracun1!I6:I35,"&gt;0")</f>
        <v>1</v>
      </c>
      <c r="N53" s="396" t="e">
        <f>M53*100/M56</f>
        <v>#DIV/0!</v>
      </c>
      <c r="O53" s="396"/>
      <c r="P53" s="61" t="s">
        <v>11</v>
      </c>
      <c r="Q53" s="402" t="s">
        <v>141</v>
      </c>
      <c r="R53" s="403"/>
      <c r="S53" s="403"/>
      <c r="T53" s="403"/>
      <c r="U53" s="403"/>
      <c r="V53" s="404"/>
      <c r="W53" s="405">
        <f>Izostanci!F11</f>
        <v>0</v>
      </c>
      <c r="X53" s="406"/>
    </row>
    <row r="54" spans="1:24" ht="13.8" thickBot="1">
      <c r="A54" s="433"/>
      <c r="B54" s="266" t="s">
        <v>148</v>
      </c>
      <c r="C54" s="24">
        <f>COUNTIF(Proracun1!H6:H35,"&gt;=4")</f>
        <v>0</v>
      </c>
      <c r="D54" s="453" t="e">
        <f>C54*100/M56</f>
        <v>#DIV/0!</v>
      </c>
      <c r="E54" s="453"/>
      <c r="F54" s="267" t="s">
        <v>11</v>
      </c>
      <c r="G54" s="457" t="s">
        <v>52</v>
      </c>
      <c r="H54" s="458"/>
      <c r="I54" s="458"/>
      <c r="J54" s="458"/>
      <c r="K54" s="458"/>
      <c r="L54" s="458"/>
      <c r="M54" s="45">
        <f>COUNTIF(Proracun1!H6:H35,"&gt;0")</f>
        <v>0</v>
      </c>
      <c r="N54" s="407" t="e">
        <f>M54*100/M56</f>
        <v>#DIV/0!</v>
      </c>
      <c r="O54" s="407"/>
      <c r="P54" s="268" t="s">
        <v>11</v>
      </c>
      <c r="Q54" s="344" t="s">
        <v>158</v>
      </c>
      <c r="R54" s="345"/>
      <c r="S54" s="345"/>
      <c r="T54" s="345"/>
      <c r="U54" s="345"/>
      <c r="V54" s="346"/>
      <c r="W54" s="352" t="e">
        <f>AVERAGE(C36:P36,R36)</f>
        <v>#DIV/0!</v>
      </c>
      <c r="X54" s="353"/>
    </row>
    <row r="55" spans="1:24" ht="14.4" thickBot="1">
      <c r="A55" s="434"/>
      <c r="B55" s="269" t="s">
        <v>149</v>
      </c>
      <c r="C55" s="270">
        <f>COUNTIF(Proracun1!G6:G35,"&gt;0")</f>
        <v>0</v>
      </c>
      <c r="D55" s="454" t="e">
        <f>C55*100/M56</f>
        <v>#DIV/0!</v>
      </c>
      <c r="E55" s="454"/>
      <c r="F55" s="271" t="s">
        <v>11</v>
      </c>
      <c r="G55" s="435" t="s">
        <v>150</v>
      </c>
      <c r="H55" s="436"/>
      <c r="I55" s="436"/>
      <c r="J55" s="436"/>
      <c r="K55" s="436"/>
      <c r="L55" s="436"/>
      <c r="M55" s="272">
        <f>COUNTIF(Proracun1!D6:D35,"&gt;0")-COUNTIF(B6:B35,"")</f>
        <v>-1</v>
      </c>
      <c r="N55" s="469" t="e">
        <f>M55*100/M56</f>
        <v>#DIV/0!</v>
      </c>
      <c r="O55" s="469"/>
      <c r="P55" s="273" t="s">
        <v>11</v>
      </c>
      <c r="Q55" s="347" t="s">
        <v>42</v>
      </c>
      <c r="R55" s="348"/>
      <c r="S55" s="348"/>
      <c r="T55" s="348"/>
      <c r="U55" s="348"/>
      <c r="V55" s="349"/>
      <c r="W55" s="350">
        <f>Q36</f>
        <v>4.333333333333333</v>
      </c>
      <c r="X55" s="351"/>
    </row>
    <row r="56" spans="1:24" ht="13.8" thickBot="1">
      <c r="A56" s="412" t="s">
        <v>61</v>
      </c>
      <c r="B56" s="19" t="s">
        <v>62</v>
      </c>
      <c r="C56" s="64">
        <f>COUNTIF(Proracun1!D6:D35,"=1")</f>
        <v>0</v>
      </c>
      <c r="D56" s="437" t="e">
        <f>C56*100/M56</f>
        <v>#DIV/0!</v>
      </c>
      <c r="E56" s="437"/>
      <c r="F56" s="28" t="s">
        <v>11</v>
      </c>
      <c r="G56" s="467" t="s">
        <v>51</v>
      </c>
      <c r="H56" s="468"/>
      <c r="I56" s="468"/>
      <c r="J56" s="468"/>
      <c r="K56" s="468"/>
      <c r="L56" s="468"/>
      <c r="M56" s="221">
        <f>30-COUNTIF(B6:B35,"")</f>
        <v>0</v>
      </c>
      <c r="N56" s="471" t="e">
        <f>M56*100/M56</f>
        <v>#DIV/0!</v>
      </c>
      <c r="O56" s="471"/>
      <c r="P56" s="222" t="s">
        <v>11</v>
      </c>
      <c r="Q56" s="354" t="s">
        <v>145</v>
      </c>
      <c r="R56" s="355"/>
      <c r="S56" s="356" t="str">
        <f>UnosOcena!U3</f>
        <v>12. januar 2018.</v>
      </c>
      <c r="T56" s="356"/>
      <c r="U56" s="356"/>
      <c r="V56" s="356"/>
      <c r="W56" s="356"/>
      <c r="X56" s="357"/>
    </row>
    <row r="57" spans="1:24">
      <c r="A57" s="413"/>
      <c r="B57" s="20" t="s">
        <v>63</v>
      </c>
      <c r="C57" s="21">
        <f>COUNTIF(Proracun1!D6:D35,"=2")</f>
        <v>0</v>
      </c>
      <c r="D57" s="423" t="e">
        <f>C57*100/M56</f>
        <v>#DIV/0!</v>
      </c>
      <c r="E57" s="423"/>
      <c r="F57" s="29" t="s">
        <v>11</v>
      </c>
      <c r="G57" s="420" t="s">
        <v>55</v>
      </c>
      <c r="H57" s="421"/>
      <c r="I57" s="421"/>
      <c r="J57" s="421"/>
      <c r="K57" s="421"/>
      <c r="L57" s="421"/>
      <c r="M57" s="57">
        <f>COUNTIF(UnosOcena!C6:C35,"=z")</f>
        <v>0</v>
      </c>
      <c r="N57" s="411" t="e">
        <f>M57*100/M56</f>
        <v>#DIV/0!</v>
      </c>
      <c r="O57" s="411"/>
      <c r="P57" s="219" t="s">
        <v>11</v>
      </c>
      <c r="Q57" s="338" t="s">
        <v>39</v>
      </c>
      <c r="R57" s="339"/>
      <c r="S57" s="339"/>
      <c r="T57" s="339"/>
      <c r="U57" s="339"/>
      <c r="V57" s="339"/>
      <c r="W57" s="339"/>
      <c r="X57" s="340"/>
    </row>
    <row r="58" spans="1:24" ht="13.8" thickBot="1">
      <c r="A58" s="414"/>
      <c r="B58" s="31" t="s">
        <v>64</v>
      </c>
      <c r="C58" s="69">
        <f>COUNTIF(Proracun1!D6:D35,"&gt;=3")-COUNTIF(B6:B35,"")</f>
        <v>-1</v>
      </c>
      <c r="D58" s="466" t="e">
        <f>C58*100/M56</f>
        <v>#DIV/0!</v>
      </c>
      <c r="E58" s="466"/>
      <c r="F58" s="56" t="s">
        <v>11</v>
      </c>
      <c r="G58" s="464" t="s">
        <v>59</v>
      </c>
      <c r="H58" s="465"/>
      <c r="I58" s="465"/>
      <c r="J58" s="465"/>
      <c r="K58" s="465"/>
      <c r="L58" s="465"/>
      <c r="M58" s="55">
        <f>COUNTIF(UnosOcena!C6:C35,"=m")</f>
        <v>0</v>
      </c>
      <c r="N58" s="461" t="e">
        <f>M58*100/M56</f>
        <v>#DIV/0!</v>
      </c>
      <c r="O58" s="461"/>
      <c r="P58" s="220" t="s">
        <v>11</v>
      </c>
      <c r="Q58" s="341"/>
      <c r="R58" s="342"/>
      <c r="S58" s="342"/>
      <c r="T58" s="342"/>
      <c r="U58" s="342"/>
      <c r="V58" s="342"/>
      <c r="W58" s="342"/>
      <c r="X58" s="343"/>
    </row>
  </sheetData>
  <sheetProtection password="CA0D" sheet="1" selectLockedCells="1" selectUnlockedCells="1"/>
  <mergeCells count="93">
    <mergeCell ref="N58:O58"/>
    <mergeCell ref="H48:L48"/>
    <mergeCell ref="H50:L50"/>
    <mergeCell ref="G58:L58"/>
    <mergeCell ref="D58:E58"/>
    <mergeCell ref="G56:L56"/>
    <mergeCell ref="N55:O55"/>
    <mergeCell ref="D57:E57"/>
    <mergeCell ref="D51:E51"/>
    <mergeCell ref="N56:O56"/>
    <mergeCell ref="D56:E56"/>
    <mergeCell ref="G51:L51"/>
    <mergeCell ref="D54:E54"/>
    <mergeCell ref="D55:E55"/>
    <mergeCell ref="G53:L53"/>
    <mergeCell ref="G54:L54"/>
    <mergeCell ref="D53:E53"/>
    <mergeCell ref="G52:L52"/>
    <mergeCell ref="Q1:S1"/>
    <mergeCell ref="A2:L2"/>
    <mergeCell ref="A38:A43"/>
    <mergeCell ref="A36:B36"/>
    <mergeCell ref="N46:O46"/>
    <mergeCell ref="N45:O45"/>
    <mergeCell ref="H45:L45"/>
    <mergeCell ref="M2:N2"/>
    <mergeCell ref="G45:G50"/>
    <mergeCell ref="N49:O49"/>
    <mergeCell ref="N48:O48"/>
    <mergeCell ref="T37:X37"/>
    <mergeCell ref="A51:A55"/>
    <mergeCell ref="H49:L49"/>
    <mergeCell ref="D52:E52"/>
    <mergeCell ref="G55:L55"/>
    <mergeCell ref="D49:E49"/>
    <mergeCell ref="H46:L46"/>
    <mergeCell ref="D47:E47"/>
    <mergeCell ref="D45:E45"/>
    <mergeCell ref="V48:X48"/>
    <mergeCell ref="V49:X49"/>
    <mergeCell ref="V50:X50"/>
    <mergeCell ref="N47:O47"/>
    <mergeCell ref="D46:E46"/>
    <mergeCell ref="T46:U46"/>
    <mergeCell ref="H47:L47"/>
    <mergeCell ref="D48:E48"/>
    <mergeCell ref="R48:S48"/>
    <mergeCell ref="N50:O50"/>
    <mergeCell ref="Q53:V53"/>
    <mergeCell ref="W53:X53"/>
    <mergeCell ref="N54:O54"/>
    <mergeCell ref="A37:P37"/>
    <mergeCell ref="N57:O57"/>
    <mergeCell ref="A56:A58"/>
    <mergeCell ref="D50:E50"/>
    <mergeCell ref="A45:A50"/>
    <mergeCell ref="G57:L57"/>
    <mergeCell ref="A44:P44"/>
    <mergeCell ref="T1:X1"/>
    <mergeCell ref="R2:S2"/>
    <mergeCell ref="T2:X2"/>
    <mergeCell ref="N53:O53"/>
    <mergeCell ref="N51:O51"/>
    <mergeCell ref="N52:O52"/>
    <mergeCell ref="U41:V41"/>
    <mergeCell ref="W41:X41"/>
    <mergeCell ref="U42:V42"/>
    <mergeCell ref="W42:X42"/>
    <mergeCell ref="U43:V43"/>
    <mergeCell ref="W43:X43"/>
    <mergeCell ref="Q44:X44"/>
    <mergeCell ref="V45:X45"/>
    <mergeCell ref="V46:X46"/>
    <mergeCell ref="V47:X47"/>
    <mergeCell ref="T45:U45"/>
    <mergeCell ref="R45:S45"/>
    <mergeCell ref="W51:X51"/>
    <mergeCell ref="W52:X52"/>
    <mergeCell ref="Q51:V51"/>
    <mergeCell ref="Q52:V52"/>
    <mergeCell ref="T47:U47"/>
    <mergeCell ref="T48:U48"/>
    <mergeCell ref="T49:U49"/>
    <mergeCell ref="T50:U50"/>
    <mergeCell ref="Q45:Q47"/>
    <mergeCell ref="Q48:Q50"/>
    <mergeCell ref="Q57:X58"/>
    <mergeCell ref="Q54:V54"/>
    <mergeCell ref="Q55:V55"/>
    <mergeCell ref="W55:X55"/>
    <mergeCell ref="W54:X54"/>
    <mergeCell ref="Q56:R56"/>
    <mergeCell ref="S56:X56"/>
  </mergeCells>
  <phoneticPr fontId="4" type="noConversion"/>
  <conditionalFormatting sqref="AA5">
    <cfRule type="cellIs" dxfId="8" priority="2" stopIfTrue="1" operator="equal">
      <formula>1</formula>
    </cfRule>
  </conditionalFormatting>
  <conditionalFormatting sqref="C6:P35">
    <cfRule type="cellIs" dxfId="7" priority="3" stopIfTrue="1" operator="equal">
      <formula>""</formula>
    </cfRule>
    <cfRule type="cellIs" dxfId="6" priority="4" stopIfTrue="1" operator="equal">
      <formula>1</formula>
    </cfRule>
  </conditionalFormatting>
  <conditionalFormatting sqref="R6:T35">
    <cfRule type="cellIs" dxfId="5" priority="5" stopIfTrue="1" operator="equal">
      <formula>""</formula>
    </cfRule>
  </conditionalFormatting>
  <conditionalFormatting sqref="U6:X35">
    <cfRule type="cellIs" dxfId="4" priority="1" stopIfTrue="1" operator="equal">
      <formula>""</formula>
    </cfRule>
  </conditionalFormatting>
  <printOptions horizontalCentered="1" verticalCentered="1"/>
  <pageMargins left="7.874015748031496E-2" right="7.874015748031496E-2" top="0.11811023622047245" bottom="0.11811023622047245" header="0" footer="0.11811023622047245"/>
  <pageSetup paperSize="9" scale="95" orientation="portrait" blackAndWhite="1" horizontalDpi="300" verticalDpi="300" r:id="rId1"/>
  <headerFooter alignWithMargins="0">
    <oddFooter>&amp;Lverzija 7
&amp;Cautor Saša Vučinić&amp;Rprof.vucinic@gmail.com</oddFooter>
  </headerFooter>
  <ignoredErrors>
    <ignoredError sqref="Q36 Q38:Q41"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58A9AC-D216-40F0-ADA9-EC9113E1DA1A}">
  <dimension ref="C1:I3"/>
  <sheetViews>
    <sheetView showGridLines="0" showRowColHeaders="0" topLeftCell="B4" workbookViewId="0">
      <selection activeCell="P21" sqref="P21"/>
    </sheetView>
  </sheetViews>
  <sheetFormatPr defaultRowHeight="13.2"/>
  <cols>
    <col min="10" max="10" width="9" customWidth="1"/>
  </cols>
  <sheetData>
    <row r="1" spans="3:9" ht="41.25" customHeight="1"/>
    <row r="2" spans="3:9" ht="12.75" customHeight="1">
      <c r="C2" s="472" t="s">
        <v>49</v>
      </c>
      <c r="D2" s="472"/>
      <c r="E2" s="472"/>
      <c r="F2" s="472"/>
      <c r="G2" s="472"/>
      <c r="H2" s="472"/>
      <c r="I2" s="473" t="str">
        <f>ProsekOcenaBezVladanja!M2</f>
        <v>5-1</v>
      </c>
    </row>
    <row r="3" spans="3:9" ht="12.75" customHeight="1">
      <c r="C3" s="472"/>
      <c r="D3" s="472"/>
      <c r="E3" s="472"/>
      <c r="F3" s="472"/>
      <c r="G3" s="472"/>
      <c r="H3" s="472"/>
      <c r="I3" s="473"/>
    </row>
  </sheetData>
  <sheetProtection password="CA0D" sheet="1" objects="1" scenarios="1" selectLockedCells="1" selectUnlockedCells="1"/>
  <mergeCells count="2">
    <mergeCell ref="C2:H3"/>
    <mergeCell ref="I2:I3"/>
  </mergeCells>
  <phoneticPr fontId="4" type="noConversion"/>
  <printOptions horizontalCentered="1" verticalCentered="1"/>
  <pageMargins left="0.15748031496062992" right="0.15748031496062992" top="0.39370078740157483" bottom="0.39370078740157483" header="0.51181102362204722" footer="0.51181102362204722"/>
  <pageSetup paperSize="9" orientation="portrait" horizontalDpi="300" verticalDpi="300" r:id="rId1"/>
  <headerFooter alignWithMargins="0">
    <oddHeader>&amp;Cdana &amp;D godine</oddHeader>
    <oddFooter>&amp;L&amp;"Arial,Italic" autor  programa
prof. Saša Vučinić&amp;C_______________________&amp;R&amp;"Arial,Italic"kontakt    
prof.vucinic@gmail.com</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3B4E70-228A-4F75-873B-528F756DE198}">
  <dimension ref="A1:X58"/>
  <sheetViews>
    <sheetView showGridLines="0" showRowColHeaders="0" workbookViewId="0">
      <selection activeCell="W59" sqref="W59"/>
    </sheetView>
  </sheetViews>
  <sheetFormatPr defaultRowHeight="13.2"/>
  <cols>
    <col min="1" max="1" width="3" customWidth="1"/>
    <col min="2" max="2" width="20.88671875" customWidth="1"/>
    <col min="3" max="17" width="3.6640625" customWidth="1"/>
    <col min="18" max="18" width="5.5546875" customWidth="1"/>
    <col min="19" max="20" width="5.6640625" customWidth="1"/>
    <col min="21" max="24" width="2.6640625" customWidth="1"/>
  </cols>
  <sheetData>
    <row r="1" spans="1:24" ht="12" customHeight="1">
      <c r="A1" s="5"/>
      <c r="B1" s="5"/>
      <c r="C1" s="5"/>
      <c r="D1" s="5"/>
      <c r="E1" s="5"/>
      <c r="F1" s="5"/>
      <c r="G1" s="5"/>
      <c r="H1" s="5"/>
      <c r="I1" s="5"/>
      <c r="J1" s="5"/>
      <c r="K1" s="5"/>
      <c r="L1" s="5"/>
      <c r="M1" s="5"/>
      <c r="N1" s="5"/>
      <c r="O1" s="6"/>
      <c r="P1" s="6"/>
      <c r="Q1" s="6"/>
      <c r="R1" s="330" t="str">
        <f>UnosOcena!Q1</f>
        <v>Školska:</v>
      </c>
      <c r="S1" s="330"/>
      <c r="T1" s="513" t="str">
        <f>UnosOcena!U1</f>
        <v xml:space="preserve">2017/18 </v>
      </c>
      <c r="U1" s="513"/>
      <c r="V1" s="513"/>
      <c r="W1" s="513"/>
      <c r="X1" s="513"/>
    </row>
    <row r="2" spans="1:24" ht="15.75" customHeight="1">
      <c r="A2" s="438" t="s">
        <v>69</v>
      </c>
      <c r="B2" s="438"/>
      <c r="C2" s="438"/>
      <c r="D2" s="438"/>
      <c r="E2" s="438"/>
      <c r="F2" s="438"/>
      <c r="G2" s="438"/>
      <c r="H2" s="438"/>
      <c r="I2" s="438"/>
      <c r="J2" s="438"/>
      <c r="K2" s="438"/>
      <c r="L2" s="438"/>
      <c r="M2" s="447" t="str">
        <f>UnosOcena!N2</f>
        <v>5-1</v>
      </c>
      <c r="N2" s="447"/>
      <c r="O2" s="5"/>
      <c r="P2" s="5"/>
      <c r="Q2" s="5"/>
      <c r="R2" s="330" t="str">
        <f>UnosOcena!S2</f>
        <v>Period:</v>
      </c>
      <c r="S2" s="330"/>
      <c r="T2" s="524" t="str">
        <f>UnosOcena!U2</f>
        <v>Polugodište</v>
      </c>
      <c r="U2" s="524"/>
      <c r="V2" s="524"/>
      <c r="W2" s="524"/>
      <c r="X2" s="524"/>
    </row>
    <row r="3" spans="1:24" ht="0.75" customHeight="1" thickBot="1">
      <c r="A3" s="5"/>
      <c r="B3" s="5"/>
      <c r="C3" s="7"/>
      <c r="D3" s="7"/>
      <c r="E3" s="7"/>
      <c r="F3" s="7"/>
      <c r="G3" s="7"/>
      <c r="H3" s="7"/>
      <c r="I3" s="7"/>
      <c r="J3" s="7"/>
      <c r="K3" s="7"/>
      <c r="L3" s="7"/>
      <c r="M3" s="8"/>
      <c r="N3" s="8"/>
      <c r="O3" s="8"/>
      <c r="P3" s="8"/>
      <c r="Q3" s="8"/>
      <c r="R3" s="229"/>
      <c r="S3" s="8"/>
      <c r="T3" s="8"/>
      <c r="U3" s="8"/>
      <c r="V3" s="8"/>
    </row>
    <row r="4" spans="1:24" ht="13.8" thickBot="1">
      <c r="A4" s="9">
        <v>1</v>
      </c>
      <c r="B4" s="9">
        <v>2</v>
      </c>
      <c r="C4" s="10">
        <v>3</v>
      </c>
      <c r="D4" s="11">
        <v>4</v>
      </c>
      <c r="E4" s="11">
        <v>5</v>
      </c>
      <c r="F4" s="11">
        <v>6</v>
      </c>
      <c r="G4" s="11">
        <v>7</v>
      </c>
      <c r="H4" s="11">
        <v>8</v>
      </c>
      <c r="I4" s="11">
        <v>9</v>
      </c>
      <c r="J4" s="11">
        <v>10</v>
      </c>
      <c r="K4" s="11">
        <v>11</v>
      </c>
      <c r="L4" s="11">
        <v>12</v>
      </c>
      <c r="M4" s="11">
        <v>13</v>
      </c>
      <c r="N4" s="11">
        <v>14</v>
      </c>
      <c r="O4" s="11">
        <v>15</v>
      </c>
      <c r="P4" s="12">
        <v>16</v>
      </c>
      <c r="Q4" s="75">
        <v>17</v>
      </c>
      <c r="R4" s="10">
        <v>18</v>
      </c>
      <c r="S4" s="13">
        <v>19</v>
      </c>
      <c r="T4" s="9">
        <v>20</v>
      </c>
      <c r="U4" s="233">
        <v>21</v>
      </c>
      <c r="V4" s="234">
        <v>22</v>
      </c>
      <c r="W4" s="235">
        <v>23</v>
      </c>
      <c r="X4" s="236">
        <v>24</v>
      </c>
    </row>
    <row r="5" spans="1:24" ht="80.25" customHeight="1" thickBot="1">
      <c r="A5" s="14" t="s">
        <v>13</v>
      </c>
      <c r="B5" s="15" t="s">
        <v>14</v>
      </c>
      <c r="C5" s="16" t="str">
        <f>UnosOcena!D5</f>
        <v>Srpski jezik</v>
      </c>
      <c r="D5" s="16" t="str">
        <f>UnosOcena!E5</f>
        <v>Engleski jezik</v>
      </c>
      <c r="E5" s="16" t="str">
        <f>UnosOcena!F5</f>
        <v>Istorija</v>
      </c>
      <c r="F5" s="16" t="str">
        <f>UnosOcena!G5</f>
        <v>Geografija</v>
      </c>
      <c r="G5" s="16" t="str">
        <f>UnosOcena!H5</f>
        <v>Biologija</v>
      </c>
      <c r="H5" s="16" t="str">
        <f>UnosOcena!I5</f>
        <v>Matematika</v>
      </c>
      <c r="I5" s="16" t="str">
        <f>UnosOcena!J5</f>
        <v>Inform. i račun.</v>
      </c>
      <c r="J5" s="16" t="str">
        <f>UnosOcena!K5</f>
        <v>Tehnika i tehn.</v>
      </c>
      <c r="K5" s="16" t="str">
        <f>UnosOcena!L5</f>
        <v>Likovna kultura</v>
      </c>
      <c r="L5" s="16" t="str">
        <f>UnosOcena!M5</f>
        <v>Muzička kultura</v>
      </c>
      <c r="M5" s="16" t="str">
        <f>UnosOcena!N5</f>
        <v>Fiz. i zdrav.vas.</v>
      </c>
      <c r="N5" s="16" t="str">
        <f>UnosOcena!O5</f>
        <v>Fizika</v>
      </c>
      <c r="O5" s="16" t="str">
        <f>UnosOcena!P5</f>
        <v>Hemija</v>
      </c>
      <c r="P5" s="16" t="str">
        <f>UnosOcena!Q5</f>
        <v>II strani jezik</v>
      </c>
      <c r="Q5" s="227" t="s">
        <v>25</v>
      </c>
      <c r="R5" s="150" t="s">
        <v>6</v>
      </c>
      <c r="S5" s="245" t="str">
        <f>UnosOcena!X5</f>
        <v>Opravdani</v>
      </c>
      <c r="T5" s="246" t="str">
        <f>UnosOcena!Y5</f>
        <v>Neopravdani</v>
      </c>
      <c r="U5" s="244" t="str">
        <f>UnosOcena!S5</f>
        <v>Verska nastava</v>
      </c>
      <c r="V5" s="237" t="str">
        <f>UnosOcena!T5</f>
        <v>Građansko vas.</v>
      </c>
      <c r="W5" s="238" t="str">
        <f>UnosOcena!U5</f>
        <v>sl. Akt. (upiši)</v>
      </c>
      <c r="X5" s="239" t="str">
        <f>UnosOcena!V5</f>
        <v>sl. Akt. (upiši)</v>
      </c>
    </row>
    <row r="6" spans="1:24">
      <c r="A6" s="17">
        <v>1</v>
      </c>
      <c r="B6" s="4" t="str">
        <f>IF(UnosOcena!B6="","",UnosOcena!B6)</f>
        <v/>
      </c>
      <c r="C6" s="34" t="str">
        <f>IF(UnosOcena!D6="","",UnosOcena!D6)</f>
        <v/>
      </c>
      <c r="D6" s="27" t="str">
        <f>IF(UnosOcena!E6="","",UnosOcena!E6)</f>
        <v/>
      </c>
      <c r="E6" s="27" t="str">
        <f>IF(UnosOcena!F6="","",UnosOcena!F6)</f>
        <v/>
      </c>
      <c r="F6" s="27" t="str">
        <f>IF(UnosOcena!G6="","",UnosOcena!G6)</f>
        <v/>
      </c>
      <c r="G6" s="27" t="str">
        <f>IF(UnosOcena!H6="","",UnosOcena!H6)</f>
        <v/>
      </c>
      <c r="H6" s="27" t="str">
        <f>IF(UnosOcena!I6="","",UnosOcena!I6)</f>
        <v/>
      </c>
      <c r="I6" s="27" t="str">
        <f>IF(UnosOcena!J6="","",UnosOcena!J6)</f>
        <v/>
      </c>
      <c r="J6" s="27" t="str">
        <f>IF(UnosOcena!K6="","",UnosOcena!K6)</f>
        <v/>
      </c>
      <c r="K6" s="27" t="str">
        <f>IF(UnosOcena!L6="","",UnosOcena!L6)</f>
        <v/>
      </c>
      <c r="L6" s="27" t="str">
        <f>IF(UnosOcena!M6="","",UnosOcena!M6)</f>
        <v/>
      </c>
      <c r="M6" s="27" t="str">
        <f>IF(UnosOcena!N6="","",UnosOcena!N6)</f>
        <v/>
      </c>
      <c r="N6" s="27" t="str">
        <f>IF(UnosOcena!O6="","",UnosOcena!O6)</f>
        <v/>
      </c>
      <c r="O6" s="27" t="str">
        <f>IF(UnosOcena!P6="","",UnosOcena!P6)</f>
        <v/>
      </c>
      <c r="P6" s="35" t="str">
        <f>IF(UnosOcena!Q6="","",UnosOcena!Q6)</f>
        <v/>
      </c>
      <c r="Q6" s="228" t="str">
        <f>IF(UnosOcena!W6="","",UnosOcena!W6)</f>
        <v/>
      </c>
      <c r="R6" s="243" t="str">
        <f>Proracun2!Q6</f>
        <v>N</v>
      </c>
      <c r="S6" s="230" t="str">
        <f>IF(UnosOcena!X6="","",UnosOcena!X6)</f>
        <v/>
      </c>
      <c r="T6" s="208" t="str">
        <f>IF(UnosOcena!Y6="","",UnosOcena!Y6)</f>
        <v/>
      </c>
      <c r="U6" s="152" t="str">
        <f>IF(UnosOcena!S6="","",UnosOcena!S6)</f>
        <v/>
      </c>
      <c r="V6" s="153" t="str">
        <f>IF(UnosOcena!T6="","",UnosOcena!T6)</f>
        <v/>
      </c>
      <c r="W6" s="230" t="str">
        <f>IF(UnosOcena!U6="","",UnosOcena!U6)</f>
        <v/>
      </c>
      <c r="X6" s="208" t="str">
        <f>IF(UnosOcena!V6="","",UnosOcena!V6)</f>
        <v/>
      </c>
    </row>
    <row r="7" spans="1:24">
      <c r="A7" s="18">
        <v>2</v>
      </c>
      <c r="B7" s="4" t="str">
        <f>IF(UnosOcena!B7="","",UnosOcena!B7)</f>
        <v/>
      </c>
      <c r="C7" s="32" t="str">
        <f>IF(UnosOcena!D7="","",UnosOcena!D7)</f>
        <v/>
      </c>
      <c r="D7" s="30" t="str">
        <f>IF(UnosOcena!E7="","",UnosOcena!E7)</f>
        <v/>
      </c>
      <c r="E7" s="30" t="str">
        <f>IF(UnosOcena!F7="","",UnosOcena!F7)</f>
        <v/>
      </c>
      <c r="F7" s="30" t="str">
        <f>IF(UnosOcena!G7="","",UnosOcena!G7)</f>
        <v/>
      </c>
      <c r="G7" s="30" t="str">
        <f>IF(UnosOcena!H7="","",UnosOcena!H7)</f>
        <v/>
      </c>
      <c r="H7" s="30" t="str">
        <f>IF(UnosOcena!I7="","",UnosOcena!I7)</f>
        <v/>
      </c>
      <c r="I7" s="30" t="str">
        <f>IF(UnosOcena!J7="","",UnosOcena!J7)</f>
        <v/>
      </c>
      <c r="J7" s="30" t="str">
        <f>IF(UnosOcena!K7="","",UnosOcena!K7)</f>
        <v/>
      </c>
      <c r="K7" s="30" t="str">
        <f>IF(UnosOcena!L7="","",UnosOcena!L7)</f>
        <v/>
      </c>
      <c r="L7" s="30" t="str">
        <f>IF(UnosOcena!M7="","",UnosOcena!M7)</f>
        <v/>
      </c>
      <c r="M7" s="30" t="str">
        <f>IF(UnosOcena!N7="","",UnosOcena!N7)</f>
        <v/>
      </c>
      <c r="N7" s="30" t="str">
        <f>IF(UnosOcena!O7="","",UnosOcena!O7)</f>
        <v/>
      </c>
      <c r="O7" s="30" t="str">
        <f>IF(UnosOcena!P7="","",UnosOcena!P7)</f>
        <v/>
      </c>
      <c r="P7" s="33" t="str">
        <f>IF(UnosOcena!Q7="","",UnosOcena!Q7)</f>
        <v/>
      </c>
      <c r="Q7" s="228" t="str">
        <f>IF(UnosOcena!W7="","",UnosOcena!W7)</f>
        <v/>
      </c>
      <c r="R7" s="243" t="str">
        <f>Proracun2!Q7</f>
        <v>N</v>
      </c>
      <c r="S7" s="231" t="str">
        <f>IF(UnosOcena!X7="","",UnosOcena!X7)</f>
        <v/>
      </c>
      <c r="T7" s="205" t="str">
        <f>IF(UnosOcena!Y7="","",UnosOcena!Y7)</f>
        <v/>
      </c>
      <c r="U7" s="154" t="str">
        <f>IF(UnosOcena!S7="","",UnosOcena!S7)</f>
        <v/>
      </c>
      <c r="V7" s="155" t="str">
        <f>IF(UnosOcena!T7="","",UnosOcena!T7)</f>
        <v/>
      </c>
      <c r="W7" s="231" t="str">
        <f>IF(UnosOcena!U7="","",UnosOcena!U7)</f>
        <v/>
      </c>
      <c r="X7" s="205" t="str">
        <f>IF(UnosOcena!V7="","",UnosOcena!V7)</f>
        <v/>
      </c>
    </row>
    <row r="8" spans="1:24">
      <c r="A8" s="18">
        <v>3</v>
      </c>
      <c r="B8" s="4" t="str">
        <f>IF(UnosOcena!B8="","",UnosOcena!B8)</f>
        <v/>
      </c>
      <c r="C8" s="32" t="str">
        <f>IF(UnosOcena!D8="","",UnosOcena!D8)</f>
        <v/>
      </c>
      <c r="D8" s="30" t="str">
        <f>IF(UnosOcena!E8="","",UnosOcena!E8)</f>
        <v/>
      </c>
      <c r="E8" s="30" t="str">
        <f>IF(UnosOcena!F8="","",UnosOcena!F8)</f>
        <v/>
      </c>
      <c r="F8" s="30" t="str">
        <f>IF(UnosOcena!G8="","",UnosOcena!G8)</f>
        <v/>
      </c>
      <c r="G8" s="30" t="str">
        <f>IF(UnosOcena!H8="","",UnosOcena!H8)</f>
        <v/>
      </c>
      <c r="H8" s="30" t="str">
        <f>IF(UnosOcena!I8="","",UnosOcena!I8)</f>
        <v/>
      </c>
      <c r="I8" s="30" t="str">
        <f>IF(UnosOcena!J8="","",UnosOcena!J8)</f>
        <v/>
      </c>
      <c r="J8" s="30" t="str">
        <f>IF(UnosOcena!K8="","",UnosOcena!K8)</f>
        <v/>
      </c>
      <c r="K8" s="30" t="str">
        <f>IF(UnosOcena!L8="","",UnosOcena!L8)</f>
        <v/>
      </c>
      <c r="L8" s="30" t="str">
        <f>IF(UnosOcena!M8="","",UnosOcena!M8)</f>
        <v/>
      </c>
      <c r="M8" s="30" t="str">
        <f>IF(UnosOcena!N8="","",UnosOcena!N8)</f>
        <v/>
      </c>
      <c r="N8" s="30" t="str">
        <f>IF(UnosOcena!O8="","",UnosOcena!O8)</f>
        <v/>
      </c>
      <c r="O8" s="30" t="str">
        <f>IF(UnosOcena!P8="","",UnosOcena!P8)</f>
        <v/>
      </c>
      <c r="P8" s="33" t="str">
        <f>IF(UnosOcena!Q8="","",UnosOcena!Q8)</f>
        <v/>
      </c>
      <c r="Q8" s="228" t="str">
        <f>IF(UnosOcena!W8="","",UnosOcena!W8)</f>
        <v/>
      </c>
      <c r="R8" s="243" t="str">
        <f>Proracun2!Q8</f>
        <v>N</v>
      </c>
      <c r="S8" s="231" t="str">
        <f>IF(UnosOcena!X8="","",UnosOcena!X8)</f>
        <v/>
      </c>
      <c r="T8" s="205" t="str">
        <f>IF(UnosOcena!Y8="","",UnosOcena!Y8)</f>
        <v/>
      </c>
      <c r="U8" s="154" t="str">
        <f>IF(UnosOcena!S8="","",UnosOcena!S8)</f>
        <v/>
      </c>
      <c r="V8" s="155" t="str">
        <f>IF(UnosOcena!T8="","",UnosOcena!T8)</f>
        <v/>
      </c>
      <c r="W8" s="231" t="str">
        <f>IF(UnosOcena!U8="","",UnosOcena!U8)</f>
        <v/>
      </c>
      <c r="X8" s="205" t="str">
        <f>IF(UnosOcena!V8="","",UnosOcena!V8)</f>
        <v/>
      </c>
    </row>
    <row r="9" spans="1:24">
      <c r="A9" s="18">
        <v>4</v>
      </c>
      <c r="B9" s="4" t="str">
        <f>IF(UnosOcena!B9="","",UnosOcena!B9)</f>
        <v/>
      </c>
      <c r="C9" s="32" t="str">
        <f>IF(UnosOcena!D9="","",UnosOcena!D9)</f>
        <v/>
      </c>
      <c r="D9" s="30" t="str">
        <f>IF(UnosOcena!E9="","",UnosOcena!E9)</f>
        <v/>
      </c>
      <c r="E9" s="30" t="str">
        <f>IF(UnosOcena!F9="","",UnosOcena!F9)</f>
        <v/>
      </c>
      <c r="F9" s="30" t="str">
        <f>IF(UnosOcena!G9="","",UnosOcena!G9)</f>
        <v/>
      </c>
      <c r="G9" s="30" t="str">
        <f>IF(UnosOcena!H9="","",UnosOcena!H9)</f>
        <v/>
      </c>
      <c r="H9" s="30">
        <f>IF(UnosOcena!I9="","",UnosOcena!I9)</f>
        <v>5</v>
      </c>
      <c r="I9" s="30">
        <f>IF(UnosOcena!J9="","",UnosOcena!J9)</f>
        <v>4</v>
      </c>
      <c r="J9" s="30">
        <f>IF(UnosOcena!K9="","",UnosOcena!K9)</f>
        <v>4</v>
      </c>
      <c r="K9" s="30" t="str">
        <f>IF(UnosOcena!L9="","",UnosOcena!L9)</f>
        <v/>
      </c>
      <c r="L9" s="30" t="str">
        <f>IF(UnosOcena!M9="","",UnosOcena!M9)</f>
        <v/>
      </c>
      <c r="M9" s="30" t="str">
        <f>IF(UnosOcena!N9="","",UnosOcena!N9)</f>
        <v/>
      </c>
      <c r="N9" s="30" t="str">
        <f>IF(UnosOcena!O9="","",UnosOcena!O9)</f>
        <v/>
      </c>
      <c r="O9" s="30" t="str">
        <f>IF(UnosOcena!P9="","",UnosOcena!P9)</f>
        <v/>
      </c>
      <c r="P9" s="33" t="str">
        <f>IF(UnosOcena!Q9="","",UnosOcena!Q9)</f>
        <v/>
      </c>
      <c r="Q9" s="228" t="str">
        <f>IF(UnosOcena!W9="","",UnosOcena!W9)</f>
        <v/>
      </c>
      <c r="R9" s="243">
        <f>Proracun2!Q9</f>
        <v>4.333333333333333</v>
      </c>
      <c r="S9" s="231" t="str">
        <f>IF(UnosOcena!X9="","",UnosOcena!X9)</f>
        <v/>
      </c>
      <c r="T9" s="205" t="str">
        <f>IF(UnosOcena!Y9="","",UnosOcena!Y9)</f>
        <v/>
      </c>
      <c r="U9" s="154" t="str">
        <f>IF(UnosOcena!S9="","",UnosOcena!S9)</f>
        <v/>
      </c>
      <c r="V9" s="155" t="str">
        <f>IF(UnosOcena!T9="","",UnosOcena!T9)</f>
        <v/>
      </c>
      <c r="W9" s="231" t="str">
        <f>IF(UnosOcena!U9="","",UnosOcena!U9)</f>
        <v/>
      </c>
      <c r="X9" s="205" t="str">
        <f>IF(UnosOcena!V9="","",UnosOcena!V9)</f>
        <v/>
      </c>
    </row>
    <row r="10" spans="1:24">
      <c r="A10" s="18">
        <v>5</v>
      </c>
      <c r="B10" s="4" t="str">
        <f>IF(UnosOcena!B10="","",UnosOcena!B10)</f>
        <v/>
      </c>
      <c r="C10" s="32" t="str">
        <f>IF(UnosOcena!D10="","",UnosOcena!D10)</f>
        <v/>
      </c>
      <c r="D10" s="30" t="str">
        <f>IF(UnosOcena!E10="","",UnosOcena!E10)</f>
        <v/>
      </c>
      <c r="E10" s="30" t="str">
        <f>IF(UnosOcena!F10="","",UnosOcena!F10)</f>
        <v/>
      </c>
      <c r="F10" s="30" t="str">
        <f>IF(UnosOcena!G10="","",UnosOcena!G10)</f>
        <v/>
      </c>
      <c r="G10" s="30" t="str">
        <f>IF(UnosOcena!H10="","",UnosOcena!H10)</f>
        <v/>
      </c>
      <c r="H10" s="30" t="str">
        <f>IF(UnosOcena!I10="","",UnosOcena!I10)</f>
        <v/>
      </c>
      <c r="I10" s="30" t="str">
        <f>IF(UnosOcena!J10="","",UnosOcena!J10)</f>
        <v/>
      </c>
      <c r="J10" s="30" t="str">
        <f>IF(UnosOcena!K10="","",UnosOcena!K10)</f>
        <v/>
      </c>
      <c r="K10" s="30" t="str">
        <f>IF(UnosOcena!L10="","",UnosOcena!L10)</f>
        <v/>
      </c>
      <c r="L10" s="30" t="str">
        <f>IF(UnosOcena!M10="","",UnosOcena!M10)</f>
        <v/>
      </c>
      <c r="M10" s="30" t="str">
        <f>IF(UnosOcena!N10="","",UnosOcena!N10)</f>
        <v/>
      </c>
      <c r="N10" s="30" t="str">
        <f>IF(UnosOcena!O10="","",UnosOcena!O10)</f>
        <v/>
      </c>
      <c r="O10" s="30" t="str">
        <f>IF(UnosOcena!P10="","",UnosOcena!P10)</f>
        <v/>
      </c>
      <c r="P10" s="33" t="str">
        <f>IF(UnosOcena!Q10="","",UnosOcena!Q10)</f>
        <v/>
      </c>
      <c r="Q10" s="228" t="str">
        <f>IF(UnosOcena!W10="","",UnosOcena!W10)</f>
        <v/>
      </c>
      <c r="R10" s="243" t="str">
        <f>Proracun2!Q10</f>
        <v>N</v>
      </c>
      <c r="S10" s="231" t="str">
        <f>IF(UnosOcena!X10="","",UnosOcena!X10)</f>
        <v/>
      </c>
      <c r="T10" s="205" t="str">
        <f>IF(UnosOcena!Y10="","",UnosOcena!Y10)</f>
        <v/>
      </c>
      <c r="U10" s="154" t="str">
        <f>IF(UnosOcena!S10="","",UnosOcena!S10)</f>
        <v/>
      </c>
      <c r="V10" s="155" t="str">
        <f>IF(UnosOcena!T10="","",UnosOcena!T10)</f>
        <v/>
      </c>
      <c r="W10" s="231" t="str">
        <f>IF(UnosOcena!U10="","",UnosOcena!U10)</f>
        <v/>
      </c>
      <c r="X10" s="205" t="str">
        <f>IF(UnosOcena!V10="","",UnosOcena!V10)</f>
        <v/>
      </c>
    </row>
    <row r="11" spans="1:24">
      <c r="A11" s="18">
        <v>6</v>
      </c>
      <c r="B11" s="4" t="str">
        <f>IF(UnosOcena!B11="","",UnosOcena!B11)</f>
        <v/>
      </c>
      <c r="C11" s="32" t="str">
        <f>IF(UnosOcena!D11="","",UnosOcena!D11)</f>
        <v/>
      </c>
      <c r="D11" s="30" t="str">
        <f>IF(UnosOcena!E11="","",UnosOcena!E11)</f>
        <v/>
      </c>
      <c r="E11" s="30" t="str">
        <f>IF(UnosOcena!F11="","",UnosOcena!F11)</f>
        <v/>
      </c>
      <c r="F11" s="30" t="str">
        <f>IF(UnosOcena!G11="","",UnosOcena!G11)</f>
        <v/>
      </c>
      <c r="G11" s="30" t="str">
        <f>IF(UnosOcena!H11="","",UnosOcena!H11)</f>
        <v/>
      </c>
      <c r="H11" s="30" t="str">
        <f>IF(UnosOcena!I11="","",UnosOcena!I11)</f>
        <v/>
      </c>
      <c r="I11" s="30" t="str">
        <f>IF(UnosOcena!J11="","",UnosOcena!J11)</f>
        <v/>
      </c>
      <c r="J11" s="30" t="str">
        <f>IF(UnosOcena!K11="","",UnosOcena!K11)</f>
        <v/>
      </c>
      <c r="K11" s="30" t="str">
        <f>IF(UnosOcena!L11="","",UnosOcena!L11)</f>
        <v/>
      </c>
      <c r="L11" s="30" t="str">
        <f>IF(UnosOcena!M11="","",UnosOcena!M11)</f>
        <v/>
      </c>
      <c r="M11" s="30" t="str">
        <f>IF(UnosOcena!N11="","",UnosOcena!N11)</f>
        <v/>
      </c>
      <c r="N11" s="30" t="str">
        <f>IF(UnosOcena!O11="","",UnosOcena!O11)</f>
        <v/>
      </c>
      <c r="O11" s="30" t="str">
        <f>IF(UnosOcena!P11="","",UnosOcena!P11)</f>
        <v/>
      </c>
      <c r="P11" s="33" t="str">
        <f>IF(UnosOcena!Q11="","",UnosOcena!Q11)</f>
        <v/>
      </c>
      <c r="Q11" s="228" t="str">
        <f>IF(UnosOcena!W11="","",UnosOcena!W11)</f>
        <v/>
      </c>
      <c r="R11" s="243" t="str">
        <f>Proracun2!Q11</f>
        <v>N</v>
      </c>
      <c r="S11" s="231" t="str">
        <f>IF(UnosOcena!X11="","",UnosOcena!X11)</f>
        <v/>
      </c>
      <c r="T11" s="205" t="str">
        <f>IF(UnosOcena!Y11="","",UnosOcena!Y11)</f>
        <v/>
      </c>
      <c r="U11" s="154" t="str">
        <f>IF(UnosOcena!S11="","",UnosOcena!S11)</f>
        <v/>
      </c>
      <c r="V11" s="155" t="str">
        <f>IF(UnosOcena!T11="","",UnosOcena!T11)</f>
        <v/>
      </c>
      <c r="W11" s="231" t="str">
        <f>IF(UnosOcena!U11="","",UnosOcena!U11)</f>
        <v/>
      </c>
      <c r="X11" s="205" t="str">
        <f>IF(UnosOcena!V11="","",UnosOcena!V11)</f>
        <v/>
      </c>
    </row>
    <row r="12" spans="1:24">
      <c r="A12" s="18">
        <v>7</v>
      </c>
      <c r="B12" s="4" t="str">
        <f>IF(UnosOcena!B12="","",UnosOcena!B12)</f>
        <v/>
      </c>
      <c r="C12" s="32" t="str">
        <f>IF(UnosOcena!D12="","",UnosOcena!D12)</f>
        <v/>
      </c>
      <c r="D12" s="30" t="str">
        <f>IF(UnosOcena!E12="","",UnosOcena!E12)</f>
        <v/>
      </c>
      <c r="E12" s="30" t="str">
        <f>IF(UnosOcena!F12="","",UnosOcena!F12)</f>
        <v/>
      </c>
      <c r="F12" s="30" t="str">
        <f>IF(UnosOcena!G12="","",UnosOcena!G12)</f>
        <v/>
      </c>
      <c r="G12" s="30" t="str">
        <f>IF(UnosOcena!H12="","",UnosOcena!H12)</f>
        <v/>
      </c>
      <c r="H12" s="30" t="str">
        <f>IF(UnosOcena!I12="","",UnosOcena!I12)</f>
        <v/>
      </c>
      <c r="I12" s="30" t="str">
        <f>IF(UnosOcena!J12="","",UnosOcena!J12)</f>
        <v/>
      </c>
      <c r="J12" s="30" t="str">
        <f>IF(UnosOcena!K12="","",UnosOcena!K12)</f>
        <v/>
      </c>
      <c r="K12" s="30" t="str">
        <f>IF(UnosOcena!L12="","",UnosOcena!L12)</f>
        <v/>
      </c>
      <c r="L12" s="30" t="str">
        <f>IF(UnosOcena!M12="","",UnosOcena!M12)</f>
        <v/>
      </c>
      <c r="M12" s="30" t="str">
        <f>IF(UnosOcena!N12="","",UnosOcena!N12)</f>
        <v/>
      </c>
      <c r="N12" s="30" t="str">
        <f>IF(UnosOcena!O12="","",UnosOcena!O12)</f>
        <v/>
      </c>
      <c r="O12" s="30" t="str">
        <f>IF(UnosOcena!P12="","",UnosOcena!P12)</f>
        <v/>
      </c>
      <c r="P12" s="33" t="str">
        <f>IF(UnosOcena!Q12="","",UnosOcena!Q12)</f>
        <v/>
      </c>
      <c r="Q12" s="228" t="str">
        <f>IF(UnosOcena!W12="","",UnosOcena!W12)</f>
        <v/>
      </c>
      <c r="R12" s="243" t="str">
        <f>Proracun2!Q12</f>
        <v>N</v>
      </c>
      <c r="S12" s="231" t="str">
        <f>IF(UnosOcena!X12="","",UnosOcena!X12)</f>
        <v/>
      </c>
      <c r="T12" s="205" t="str">
        <f>IF(UnosOcena!Y12="","",UnosOcena!Y12)</f>
        <v/>
      </c>
      <c r="U12" s="154" t="str">
        <f>IF(UnosOcena!S12="","",UnosOcena!S12)</f>
        <v/>
      </c>
      <c r="V12" s="155" t="str">
        <f>IF(UnosOcena!T12="","",UnosOcena!T12)</f>
        <v/>
      </c>
      <c r="W12" s="231" t="str">
        <f>IF(UnosOcena!U12="","",UnosOcena!U12)</f>
        <v/>
      </c>
      <c r="X12" s="205" t="str">
        <f>IF(UnosOcena!V12="","",UnosOcena!V12)</f>
        <v/>
      </c>
    </row>
    <row r="13" spans="1:24">
      <c r="A13" s="18">
        <v>8</v>
      </c>
      <c r="B13" s="4" t="str">
        <f>IF(UnosOcena!B13="","",UnosOcena!B13)</f>
        <v/>
      </c>
      <c r="C13" s="32" t="str">
        <f>IF(UnosOcena!D13="","",UnosOcena!D13)</f>
        <v/>
      </c>
      <c r="D13" s="30" t="str">
        <f>IF(UnosOcena!E13="","",UnosOcena!E13)</f>
        <v/>
      </c>
      <c r="E13" s="30" t="str">
        <f>IF(UnosOcena!F13="","",UnosOcena!F13)</f>
        <v/>
      </c>
      <c r="F13" s="30" t="str">
        <f>IF(UnosOcena!G13="","",UnosOcena!G13)</f>
        <v/>
      </c>
      <c r="G13" s="30" t="str">
        <f>IF(UnosOcena!H13="","",UnosOcena!H13)</f>
        <v/>
      </c>
      <c r="H13" s="30" t="str">
        <f>IF(UnosOcena!I13="","",UnosOcena!I13)</f>
        <v/>
      </c>
      <c r="I13" s="30" t="str">
        <f>IF(UnosOcena!J13="","",UnosOcena!J13)</f>
        <v/>
      </c>
      <c r="J13" s="30" t="str">
        <f>IF(UnosOcena!K13="","",UnosOcena!K13)</f>
        <v/>
      </c>
      <c r="K13" s="30" t="str">
        <f>IF(UnosOcena!L13="","",UnosOcena!L13)</f>
        <v/>
      </c>
      <c r="L13" s="30" t="str">
        <f>IF(UnosOcena!M13="","",UnosOcena!M13)</f>
        <v/>
      </c>
      <c r="M13" s="30" t="str">
        <f>IF(UnosOcena!N13="","",UnosOcena!N13)</f>
        <v/>
      </c>
      <c r="N13" s="30" t="str">
        <f>IF(UnosOcena!O13="","",UnosOcena!O13)</f>
        <v/>
      </c>
      <c r="O13" s="30" t="str">
        <f>IF(UnosOcena!P13="","",UnosOcena!P13)</f>
        <v/>
      </c>
      <c r="P13" s="33" t="str">
        <f>IF(UnosOcena!Q13="","",UnosOcena!Q13)</f>
        <v/>
      </c>
      <c r="Q13" s="228" t="str">
        <f>IF(UnosOcena!W13="","",UnosOcena!W13)</f>
        <v/>
      </c>
      <c r="R13" s="243" t="str">
        <f>Proracun2!Q13</f>
        <v>N</v>
      </c>
      <c r="S13" s="231" t="str">
        <f>IF(UnosOcena!X13="","",UnosOcena!X13)</f>
        <v/>
      </c>
      <c r="T13" s="205" t="str">
        <f>IF(UnosOcena!Y13="","",UnosOcena!Y13)</f>
        <v/>
      </c>
      <c r="U13" s="154" t="str">
        <f>IF(UnosOcena!S13="","",UnosOcena!S13)</f>
        <v/>
      </c>
      <c r="V13" s="155" t="str">
        <f>IF(UnosOcena!T13="","",UnosOcena!T13)</f>
        <v/>
      </c>
      <c r="W13" s="231" t="str">
        <f>IF(UnosOcena!U13="","",UnosOcena!U13)</f>
        <v/>
      </c>
      <c r="X13" s="205" t="str">
        <f>IF(UnosOcena!V13="","",UnosOcena!V13)</f>
        <v/>
      </c>
    </row>
    <row r="14" spans="1:24">
      <c r="A14" s="18">
        <v>9</v>
      </c>
      <c r="B14" s="4" t="str">
        <f>IF(UnosOcena!B14="","",UnosOcena!B14)</f>
        <v/>
      </c>
      <c r="C14" s="32" t="str">
        <f>IF(UnosOcena!D14="","",UnosOcena!D14)</f>
        <v/>
      </c>
      <c r="D14" s="30" t="str">
        <f>IF(UnosOcena!E14="","",UnosOcena!E14)</f>
        <v/>
      </c>
      <c r="E14" s="30" t="str">
        <f>IF(UnosOcena!F14="","",UnosOcena!F14)</f>
        <v/>
      </c>
      <c r="F14" s="30" t="str">
        <f>IF(UnosOcena!G14="","",UnosOcena!G14)</f>
        <v/>
      </c>
      <c r="G14" s="30" t="str">
        <f>IF(UnosOcena!H14="","",UnosOcena!H14)</f>
        <v/>
      </c>
      <c r="H14" s="30" t="str">
        <f>IF(UnosOcena!I14="","",UnosOcena!I14)</f>
        <v/>
      </c>
      <c r="I14" s="30" t="str">
        <f>IF(UnosOcena!J14="","",UnosOcena!J14)</f>
        <v/>
      </c>
      <c r="J14" s="30" t="str">
        <f>IF(UnosOcena!K14="","",UnosOcena!K14)</f>
        <v/>
      </c>
      <c r="K14" s="30" t="str">
        <f>IF(UnosOcena!L14="","",UnosOcena!L14)</f>
        <v/>
      </c>
      <c r="L14" s="30" t="str">
        <f>IF(UnosOcena!M14="","",UnosOcena!M14)</f>
        <v/>
      </c>
      <c r="M14" s="30" t="str">
        <f>IF(UnosOcena!N14="","",UnosOcena!N14)</f>
        <v/>
      </c>
      <c r="N14" s="30" t="str">
        <f>IF(UnosOcena!O14="","",UnosOcena!O14)</f>
        <v/>
      </c>
      <c r="O14" s="30" t="str">
        <f>IF(UnosOcena!P14="","",UnosOcena!P14)</f>
        <v/>
      </c>
      <c r="P14" s="33" t="str">
        <f>IF(UnosOcena!Q14="","",UnosOcena!Q14)</f>
        <v/>
      </c>
      <c r="Q14" s="228" t="str">
        <f>IF(UnosOcena!W14="","",UnosOcena!W14)</f>
        <v/>
      </c>
      <c r="R14" s="243" t="str">
        <f>Proracun2!Q14</f>
        <v>N</v>
      </c>
      <c r="S14" s="231" t="str">
        <f>IF(UnosOcena!X14="","",UnosOcena!X14)</f>
        <v/>
      </c>
      <c r="T14" s="205" t="str">
        <f>IF(UnosOcena!Y14="","",UnosOcena!Y14)</f>
        <v/>
      </c>
      <c r="U14" s="154" t="str">
        <f>IF(UnosOcena!S14="","",UnosOcena!S14)</f>
        <v/>
      </c>
      <c r="V14" s="155" t="str">
        <f>IF(UnosOcena!T14="","",UnosOcena!T14)</f>
        <v/>
      </c>
      <c r="W14" s="231" t="str">
        <f>IF(UnosOcena!U14="","",UnosOcena!U14)</f>
        <v/>
      </c>
      <c r="X14" s="205" t="str">
        <f>IF(UnosOcena!V14="","",UnosOcena!V14)</f>
        <v/>
      </c>
    </row>
    <row r="15" spans="1:24">
      <c r="A15" s="18">
        <v>10</v>
      </c>
      <c r="B15" s="4" t="str">
        <f>IF(UnosOcena!B15="","",UnosOcena!B15)</f>
        <v/>
      </c>
      <c r="C15" s="32" t="str">
        <f>IF(UnosOcena!D15="","",UnosOcena!D15)</f>
        <v/>
      </c>
      <c r="D15" s="30" t="str">
        <f>IF(UnosOcena!E15="","",UnosOcena!E15)</f>
        <v/>
      </c>
      <c r="E15" s="30" t="str">
        <f>IF(UnosOcena!F15="","",UnosOcena!F15)</f>
        <v/>
      </c>
      <c r="F15" s="30" t="str">
        <f>IF(UnosOcena!G15="","",UnosOcena!G15)</f>
        <v/>
      </c>
      <c r="G15" s="30" t="str">
        <f>IF(UnosOcena!H15="","",UnosOcena!H15)</f>
        <v/>
      </c>
      <c r="H15" s="30" t="str">
        <f>IF(UnosOcena!I15="","",UnosOcena!I15)</f>
        <v/>
      </c>
      <c r="I15" s="30" t="str">
        <f>IF(UnosOcena!J15="","",UnosOcena!J15)</f>
        <v/>
      </c>
      <c r="J15" s="30" t="str">
        <f>IF(UnosOcena!K15="","",UnosOcena!K15)</f>
        <v/>
      </c>
      <c r="K15" s="30" t="str">
        <f>IF(UnosOcena!L15="","",UnosOcena!L15)</f>
        <v/>
      </c>
      <c r="L15" s="30" t="str">
        <f>IF(UnosOcena!M15="","",UnosOcena!M15)</f>
        <v/>
      </c>
      <c r="M15" s="30" t="str">
        <f>IF(UnosOcena!N15="","",UnosOcena!N15)</f>
        <v/>
      </c>
      <c r="N15" s="30" t="str">
        <f>IF(UnosOcena!O15="","",UnosOcena!O15)</f>
        <v/>
      </c>
      <c r="O15" s="30" t="str">
        <f>IF(UnosOcena!P15="","",UnosOcena!P15)</f>
        <v/>
      </c>
      <c r="P15" s="33" t="str">
        <f>IF(UnosOcena!Q15="","",UnosOcena!Q15)</f>
        <v/>
      </c>
      <c r="Q15" s="228" t="str">
        <f>IF(UnosOcena!W15="","",UnosOcena!W15)</f>
        <v/>
      </c>
      <c r="R15" s="243" t="str">
        <f>Proracun2!Q15</f>
        <v>N</v>
      </c>
      <c r="S15" s="231" t="str">
        <f>IF(UnosOcena!X15="","",UnosOcena!X15)</f>
        <v/>
      </c>
      <c r="T15" s="205" t="str">
        <f>IF(UnosOcena!Y15="","",UnosOcena!Y15)</f>
        <v/>
      </c>
      <c r="U15" s="154" t="str">
        <f>IF(UnosOcena!S15="","",UnosOcena!S15)</f>
        <v/>
      </c>
      <c r="V15" s="155" t="str">
        <f>IF(UnosOcena!T15="","",UnosOcena!T15)</f>
        <v/>
      </c>
      <c r="W15" s="231" t="str">
        <f>IF(UnosOcena!U15="","",UnosOcena!U15)</f>
        <v/>
      </c>
      <c r="X15" s="205" t="str">
        <f>IF(UnosOcena!V15="","",UnosOcena!V15)</f>
        <v/>
      </c>
    </row>
    <row r="16" spans="1:24">
      <c r="A16" s="18">
        <v>11</v>
      </c>
      <c r="B16" s="4" t="str">
        <f>IF(UnosOcena!B16="","",UnosOcena!B16)</f>
        <v/>
      </c>
      <c r="C16" s="32" t="str">
        <f>IF(UnosOcena!D16="","",UnosOcena!D16)</f>
        <v/>
      </c>
      <c r="D16" s="30" t="str">
        <f>IF(UnosOcena!E16="","",UnosOcena!E16)</f>
        <v/>
      </c>
      <c r="E16" s="30" t="str">
        <f>IF(UnosOcena!F16="","",UnosOcena!F16)</f>
        <v/>
      </c>
      <c r="F16" s="30" t="str">
        <f>IF(UnosOcena!G16="","",UnosOcena!G16)</f>
        <v/>
      </c>
      <c r="G16" s="30" t="str">
        <f>IF(UnosOcena!H16="","",UnosOcena!H16)</f>
        <v/>
      </c>
      <c r="H16" s="30" t="str">
        <f>IF(UnosOcena!I16="","",UnosOcena!I16)</f>
        <v/>
      </c>
      <c r="I16" s="30" t="str">
        <f>IF(UnosOcena!J16="","",UnosOcena!J16)</f>
        <v/>
      </c>
      <c r="J16" s="30" t="str">
        <f>IF(UnosOcena!K16="","",UnosOcena!K16)</f>
        <v/>
      </c>
      <c r="K16" s="30" t="str">
        <f>IF(UnosOcena!L16="","",UnosOcena!L16)</f>
        <v/>
      </c>
      <c r="L16" s="30" t="str">
        <f>IF(UnosOcena!M16="","",UnosOcena!M16)</f>
        <v/>
      </c>
      <c r="M16" s="30" t="str">
        <f>IF(UnosOcena!N16="","",UnosOcena!N16)</f>
        <v/>
      </c>
      <c r="N16" s="30" t="str">
        <f>IF(UnosOcena!O16="","",UnosOcena!O16)</f>
        <v/>
      </c>
      <c r="O16" s="30" t="str">
        <f>IF(UnosOcena!P16="","",UnosOcena!P16)</f>
        <v/>
      </c>
      <c r="P16" s="33" t="str">
        <f>IF(UnosOcena!Q16="","",UnosOcena!Q16)</f>
        <v/>
      </c>
      <c r="Q16" s="228" t="str">
        <f>IF(UnosOcena!W16="","",UnosOcena!W16)</f>
        <v/>
      </c>
      <c r="R16" s="243" t="str">
        <f>Proracun2!Q16</f>
        <v>N</v>
      </c>
      <c r="S16" s="231" t="str">
        <f>IF(UnosOcena!X16="","",UnosOcena!X16)</f>
        <v/>
      </c>
      <c r="T16" s="205" t="str">
        <f>IF(UnosOcena!Y16="","",UnosOcena!Y16)</f>
        <v/>
      </c>
      <c r="U16" s="154" t="str">
        <f>IF(UnosOcena!S16="","",UnosOcena!S16)</f>
        <v/>
      </c>
      <c r="V16" s="155" t="str">
        <f>IF(UnosOcena!T16="","",UnosOcena!T16)</f>
        <v/>
      </c>
      <c r="W16" s="231" t="str">
        <f>IF(UnosOcena!U16="","",UnosOcena!U16)</f>
        <v/>
      </c>
      <c r="X16" s="205" t="str">
        <f>IF(UnosOcena!V16="","",UnosOcena!V16)</f>
        <v/>
      </c>
    </row>
    <row r="17" spans="1:24">
      <c r="A17" s="18">
        <v>12</v>
      </c>
      <c r="B17" s="4" t="str">
        <f>IF(UnosOcena!B17="","",UnosOcena!B17)</f>
        <v/>
      </c>
      <c r="C17" s="32" t="str">
        <f>IF(UnosOcena!D17="","",UnosOcena!D17)</f>
        <v/>
      </c>
      <c r="D17" s="30" t="str">
        <f>IF(UnosOcena!E17="","",UnosOcena!E17)</f>
        <v/>
      </c>
      <c r="E17" s="30" t="str">
        <f>IF(UnosOcena!F17="","",UnosOcena!F17)</f>
        <v/>
      </c>
      <c r="F17" s="30" t="str">
        <f>IF(UnosOcena!G17="","",UnosOcena!G17)</f>
        <v/>
      </c>
      <c r="G17" s="30" t="str">
        <f>IF(UnosOcena!H17="","",UnosOcena!H17)</f>
        <v/>
      </c>
      <c r="H17" s="30" t="str">
        <f>IF(UnosOcena!I17="","",UnosOcena!I17)</f>
        <v/>
      </c>
      <c r="I17" s="30" t="str">
        <f>IF(UnosOcena!J17="","",UnosOcena!J17)</f>
        <v/>
      </c>
      <c r="J17" s="30" t="str">
        <f>IF(UnosOcena!K17="","",UnosOcena!K17)</f>
        <v/>
      </c>
      <c r="K17" s="30" t="str">
        <f>IF(UnosOcena!L17="","",UnosOcena!L17)</f>
        <v/>
      </c>
      <c r="L17" s="30" t="str">
        <f>IF(UnosOcena!M17="","",UnosOcena!M17)</f>
        <v/>
      </c>
      <c r="M17" s="30" t="str">
        <f>IF(UnosOcena!N17="","",UnosOcena!N17)</f>
        <v/>
      </c>
      <c r="N17" s="30" t="str">
        <f>IF(UnosOcena!O17="","",UnosOcena!O17)</f>
        <v/>
      </c>
      <c r="O17" s="30" t="str">
        <f>IF(UnosOcena!P17="","",UnosOcena!P17)</f>
        <v/>
      </c>
      <c r="P17" s="33" t="str">
        <f>IF(UnosOcena!Q17="","",UnosOcena!Q17)</f>
        <v/>
      </c>
      <c r="Q17" s="228" t="str">
        <f>IF(UnosOcena!W17="","",UnosOcena!W17)</f>
        <v/>
      </c>
      <c r="R17" s="243" t="str">
        <f>Proracun2!Q17</f>
        <v>N</v>
      </c>
      <c r="S17" s="231" t="str">
        <f>IF(UnosOcena!X17="","",UnosOcena!X17)</f>
        <v/>
      </c>
      <c r="T17" s="205" t="str">
        <f>IF(UnosOcena!Y17="","",UnosOcena!Y17)</f>
        <v/>
      </c>
      <c r="U17" s="154" t="str">
        <f>IF(UnosOcena!S17="","",UnosOcena!S17)</f>
        <v/>
      </c>
      <c r="V17" s="155" t="str">
        <f>IF(UnosOcena!T17="","",UnosOcena!T17)</f>
        <v/>
      </c>
      <c r="W17" s="231" t="str">
        <f>IF(UnosOcena!U17="","",UnosOcena!U17)</f>
        <v/>
      </c>
      <c r="X17" s="205" t="str">
        <f>IF(UnosOcena!V17="","",UnosOcena!V17)</f>
        <v/>
      </c>
    </row>
    <row r="18" spans="1:24">
      <c r="A18" s="18">
        <v>13</v>
      </c>
      <c r="B18" s="4" t="str">
        <f>IF(UnosOcena!B18="","",UnosOcena!B18)</f>
        <v/>
      </c>
      <c r="C18" s="32" t="str">
        <f>IF(UnosOcena!D18="","",UnosOcena!D18)</f>
        <v/>
      </c>
      <c r="D18" s="30" t="str">
        <f>IF(UnosOcena!E18="","",UnosOcena!E18)</f>
        <v/>
      </c>
      <c r="E18" s="30" t="str">
        <f>IF(UnosOcena!F18="","",UnosOcena!F18)</f>
        <v/>
      </c>
      <c r="F18" s="30" t="str">
        <f>IF(UnosOcena!G18="","",UnosOcena!G18)</f>
        <v/>
      </c>
      <c r="G18" s="30" t="str">
        <f>IF(UnosOcena!H18="","",UnosOcena!H18)</f>
        <v/>
      </c>
      <c r="H18" s="30" t="str">
        <f>IF(UnosOcena!I18="","",UnosOcena!I18)</f>
        <v/>
      </c>
      <c r="I18" s="30" t="str">
        <f>IF(UnosOcena!J18="","",UnosOcena!J18)</f>
        <v/>
      </c>
      <c r="J18" s="30" t="str">
        <f>IF(UnosOcena!K18="","",UnosOcena!K18)</f>
        <v/>
      </c>
      <c r="K18" s="30" t="str">
        <f>IF(UnosOcena!L18="","",UnosOcena!L18)</f>
        <v/>
      </c>
      <c r="L18" s="30" t="str">
        <f>IF(UnosOcena!M18="","",UnosOcena!M18)</f>
        <v/>
      </c>
      <c r="M18" s="30" t="str">
        <f>IF(UnosOcena!N18="","",UnosOcena!N18)</f>
        <v/>
      </c>
      <c r="N18" s="30" t="str">
        <f>IF(UnosOcena!O18="","",UnosOcena!O18)</f>
        <v/>
      </c>
      <c r="O18" s="30" t="str">
        <f>IF(UnosOcena!P18="","",UnosOcena!P18)</f>
        <v/>
      </c>
      <c r="P18" s="33" t="str">
        <f>IF(UnosOcena!Q18="","",UnosOcena!Q18)</f>
        <v/>
      </c>
      <c r="Q18" s="228" t="str">
        <f>IF(UnosOcena!W18="","",UnosOcena!W18)</f>
        <v/>
      </c>
      <c r="R18" s="243" t="str">
        <f>Proracun2!Q18</f>
        <v>N</v>
      </c>
      <c r="S18" s="231" t="str">
        <f>IF(UnosOcena!X18="","",UnosOcena!X18)</f>
        <v/>
      </c>
      <c r="T18" s="205" t="str">
        <f>IF(UnosOcena!Y18="","",UnosOcena!Y18)</f>
        <v/>
      </c>
      <c r="U18" s="154" t="str">
        <f>IF(UnosOcena!S18="","",UnosOcena!S18)</f>
        <v/>
      </c>
      <c r="V18" s="155" t="str">
        <f>IF(UnosOcena!T18="","",UnosOcena!T18)</f>
        <v/>
      </c>
      <c r="W18" s="231" t="str">
        <f>IF(UnosOcena!U18="","",UnosOcena!U18)</f>
        <v/>
      </c>
      <c r="X18" s="205" t="str">
        <f>IF(UnosOcena!V18="","",UnosOcena!V18)</f>
        <v/>
      </c>
    </row>
    <row r="19" spans="1:24">
      <c r="A19" s="18">
        <v>14</v>
      </c>
      <c r="B19" s="4" t="str">
        <f>IF(UnosOcena!B19="","",UnosOcena!B19)</f>
        <v/>
      </c>
      <c r="C19" s="32" t="str">
        <f>IF(UnosOcena!D19="","",UnosOcena!D19)</f>
        <v/>
      </c>
      <c r="D19" s="30" t="str">
        <f>IF(UnosOcena!E19="","",UnosOcena!E19)</f>
        <v/>
      </c>
      <c r="E19" s="30" t="str">
        <f>IF(UnosOcena!F19="","",UnosOcena!F19)</f>
        <v/>
      </c>
      <c r="F19" s="30" t="str">
        <f>IF(UnosOcena!G19="","",UnosOcena!G19)</f>
        <v/>
      </c>
      <c r="G19" s="30" t="str">
        <f>IF(UnosOcena!H19="","",UnosOcena!H19)</f>
        <v/>
      </c>
      <c r="H19" s="30" t="str">
        <f>IF(UnosOcena!I19="","",UnosOcena!I19)</f>
        <v/>
      </c>
      <c r="I19" s="30" t="str">
        <f>IF(UnosOcena!J19="","",UnosOcena!J19)</f>
        <v/>
      </c>
      <c r="J19" s="30" t="str">
        <f>IF(UnosOcena!K19="","",UnosOcena!K19)</f>
        <v/>
      </c>
      <c r="K19" s="30" t="str">
        <f>IF(UnosOcena!L19="","",UnosOcena!L19)</f>
        <v/>
      </c>
      <c r="L19" s="30" t="str">
        <f>IF(UnosOcena!M19="","",UnosOcena!M19)</f>
        <v/>
      </c>
      <c r="M19" s="30" t="str">
        <f>IF(UnosOcena!N19="","",UnosOcena!N19)</f>
        <v/>
      </c>
      <c r="N19" s="30" t="str">
        <f>IF(UnosOcena!O19="","",UnosOcena!O19)</f>
        <v/>
      </c>
      <c r="O19" s="30" t="str">
        <f>IF(UnosOcena!P19="","",UnosOcena!P19)</f>
        <v/>
      </c>
      <c r="P19" s="33" t="str">
        <f>IF(UnosOcena!Q19="","",UnosOcena!Q19)</f>
        <v/>
      </c>
      <c r="Q19" s="228" t="str">
        <f>IF(UnosOcena!W19="","",UnosOcena!W19)</f>
        <v/>
      </c>
      <c r="R19" s="243" t="str">
        <f>Proracun2!Q19</f>
        <v>N</v>
      </c>
      <c r="S19" s="231" t="str">
        <f>IF(UnosOcena!X19="","",UnosOcena!X19)</f>
        <v/>
      </c>
      <c r="T19" s="205" t="str">
        <f>IF(UnosOcena!Y19="","",UnosOcena!Y19)</f>
        <v/>
      </c>
      <c r="U19" s="154" t="str">
        <f>IF(UnosOcena!S19="","",UnosOcena!S19)</f>
        <v/>
      </c>
      <c r="V19" s="155" t="str">
        <f>IF(UnosOcena!T19="","",UnosOcena!T19)</f>
        <v/>
      </c>
      <c r="W19" s="231" t="str">
        <f>IF(UnosOcena!U19="","",UnosOcena!U19)</f>
        <v/>
      </c>
      <c r="X19" s="205" t="str">
        <f>IF(UnosOcena!V19="","",UnosOcena!V19)</f>
        <v/>
      </c>
    </row>
    <row r="20" spans="1:24">
      <c r="A20" s="18">
        <v>15</v>
      </c>
      <c r="B20" s="4" t="str">
        <f>IF(UnosOcena!B20="","",UnosOcena!B20)</f>
        <v/>
      </c>
      <c r="C20" s="32" t="str">
        <f>IF(UnosOcena!D20="","",UnosOcena!D20)</f>
        <v/>
      </c>
      <c r="D20" s="30" t="str">
        <f>IF(UnosOcena!E20="","",UnosOcena!E20)</f>
        <v/>
      </c>
      <c r="E20" s="30" t="str">
        <f>IF(UnosOcena!F20="","",UnosOcena!F20)</f>
        <v/>
      </c>
      <c r="F20" s="30" t="str">
        <f>IF(UnosOcena!G20="","",UnosOcena!G20)</f>
        <v/>
      </c>
      <c r="G20" s="30" t="str">
        <f>IF(UnosOcena!H20="","",UnosOcena!H20)</f>
        <v/>
      </c>
      <c r="H20" s="30" t="str">
        <f>IF(UnosOcena!I20="","",UnosOcena!I20)</f>
        <v/>
      </c>
      <c r="I20" s="30" t="str">
        <f>IF(UnosOcena!J20="","",UnosOcena!J20)</f>
        <v/>
      </c>
      <c r="J20" s="30" t="str">
        <f>IF(UnosOcena!K20="","",UnosOcena!K20)</f>
        <v/>
      </c>
      <c r="K20" s="30" t="str">
        <f>IF(UnosOcena!L20="","",UnosOcena!L20)</f>
        <v/>
      </c>
      <c r="L20" s="30" t="str">
        <f>IF(UnosOcena!M20="","",UnosOcena!M20)</f>
        <v/>
      </c>
      <c r="M20" s="30" t="str">
        <f>IF(UnosOcena!N20="","",UnosOcena!N20)</f>
        <v/>
      </c>
      <c r="N20" s="30" t="str">
        <f>IF(UnosOcena!O20="","",UnosOcena!O20)</f>
        <v/>
      </c>
      <c r="O20" s="30" t="str">
        <f>IF(UnosOcena!P20="","",UnosOcena!P20)</f>
        <v/>
      </c>
      <c r="P20" s="33" t="str">
        <f>IF(UnosOcena!Q20="","",UnosOcena!Q20)</f>
        <v/>
      </c>
      <c r="Q20" s="228" t="str">
        <f>IF(UnosOcena!W20="","",UnosOcena!W20)</f>
        <v/>
      </c>
      <c r="R20" s="243" t="str">
        <f>Proracun2!Q20</f>
        <v>N</v>
      </c>
      <c r="S20" s="231" t="str">
        <f>IF(UnosOcena!X20="","",UnosOcena!X20)</f>
        <v/>
      </c>
      <c r="T20" s="205" t="str">
        <f>IF(UnosOcena!Y20="","",UnosOcena!Y20)</f>
        <v/>
      </c>
      <c r="U20" s="154" t="str">
        <f>IF(UnosOcena!S20="","",UnosOcena!S20)</f>
        <v/>
      </c>
      <c r="V20" s="155" t="str">
        <f>IF(UnosOcena!T20="","",UnosOcena!T20)</f>
        <v/>
      </c>
      <c r="W20" s="231" t="str">
        <f>IF(UnosOcena!U20="","",UnosOcena!U20)</f>
        <v/>
      </c>
      <c r="X20" s="205" t="str">
        <f>IF(UnosOcena!V20="","",UnosOcena!V20)</f>
        <v/>
      </c>
    </row>
    <row r="21" spans="1:24">
      <c r="A21" s="18">
        <v>16</v>
      </c>
      <c r="B21" s="4" t="str">
        <f>IF(UnosOcena!B21="","",UnosOcena!B21)</f>
        <v/>
      </c>
      <c r="C21" s="32" t="str">
        <f>IF(UnosOcena!D21="","",UnosOcena!D21)</f>
        <v/>
      </c>
      <c r="D21" s="30" t="str">
        <f>IF(UnosOcena!E21="","",UnosOcena!E21)</f>
        <v/>
      </c>
      <c r="E21" s="30" t="str">
        <f>IF(UnosOcena!F21="","",UnosOcena!F21)</f>
        <v/>
      </c>
      <c r="F21" s="30" t="str">
        <f>IF(UnosOcena!G21="","",UnosOcena!G21)</f>
        <v/>
      </c>
      <c r="G21" s="30" t="str">
        <f>IF(UnosOcena!H21="","",UnosOcena!H21)</f>
        <v/>
      </c>
      <c r="H21" s="30" t="str">
        <f>IF(UnosOcena!I21="","",UnosOcena!I21)</f>
        <v/>
      </c>
      <c r="I21" s="30" t="str">
        <f>IF(UnosOcena!J21="","",UnosOcena!J21)</f>
        <v/>
      </c>
      <c r="J21" s="30" t="str">
        <f>IF(UnosOcena!K21="","",UnosOcena!K21)</f>
        <v/>
      </c>
      <c r="K21" s="30" t="str">
        <f>IF(UnosOcena!L21="","",UnosOcena!L21)</f>
        <v/>
      </c>
      <c r="L21" s="30" t="str">
        <f>IF(UnosOcena!M21="","",UnosOcena!M21)</f>
        <v/>
      </c>
      <c r="M21" s="30" t="str">
        <f>IF(UnosOcena!N21="","",UnosOcena!N21)</f>
        <v/>
      </c>
      <c r="N21" s="30" t="str">
        <f>IF(UnosOcena!O21="","",UnosOcena!O21)</f>
        <v/>
      </c>
      <c r="O21" s="30" t="str">
        <f>IF(UnosOcena!P21="","",UnosOcena!P21)</f>
        <v/>
      </c>
      <c r="P21" s="33" t="str">
        <f>IF(UnosOcena!Q21="","",UnosOcena!Q21)</f>
        <v/>
      </c>
      <c r="Q21" s="228" t="str">
        <f>IF(UnosOcena!W21="","",UnosOcena!W21)</f>
        <v/>
      </c>
      <c r="R21" s="243" t="str">
        <f>Proracun2!Q21</f>
        <v>N</v>
      </c>
      <c r="S21" s="231" t="str">
        <f>IF(UnosOcena!X21="","",UnosOcena!X21)</f>
        <v/>
      </c>
      <c r="T21" s="205" t="str">
        <f>IF(UnosOcena!Y21="","",UnosOcena!Y21)</f>
        <v/>
      </c>
      <c r="U21" s="154" t="str">
        <f>IF(UnosOcena!S21="","",UnosOcena!S21)</f>
        <v/>
      </c>
      <c r="V21" s="155" t="str">
        <f>IF(UnosOcena!T21="","",UnosOcena!T21)</f>
        <v/>
      </c>
      <c r="W21" s="231" t="str">
        <f>IF(UnosOcena!U21="","",UnosOcena!U21)</f>
        <v/>
      </c>
      <c r="X21" s="205" t="str">
        <f>IF(UnosOcena!V21="","",UnosOcena!V21)</f>
        <v/>
      </c>
    </row>
    <row r="22" spans="1:24">
      <c r="A22" s="18">
        <v>17</v>
      </c>
      <c r="B22" s="4" t="str">
        <f>IF(UnosOcena!B22="","",UnosOcena!B22)</f>
        <v/>
      </c>
      <c r="C22" s="32" t="str">
        <f>IF(UnosOcena!D22="","",UnosOcena!D22)</f>
        <v/>
      </c>
      <c r="D22" s="30" t="str">
        <f>IF(UnosOcena!E22="","",UnosOcena!E22)</f>
        <v/>
      </c>
      <c r="E22" s="30" t="str">
        <f>IF(UnosOcena!F22="","",UnosOcena!F22)</f>
        <v/>
      </c>
      <c r="F22" s="30" t="str">
        <f>IF(UnosOcena!G22="","",UnosOcena!G22)</f>
        <v/>
      </c>
      <c r="G22" s="30" t="str">
        <f>IF(UnosOcena!H22="","",UnosOcena!H22)</f>
        <v/>
      </c>
      <c r="H22" s="30" t="str">
        <f>IF(UnosOcena!I22="","",UnosOcena!I22)</f>
        <v/>
      </c>
      <c r="I22" s="30" t="str">
        <f>IF(UnosOcena!J22="","",UnosOcena!J22)</f>
        <v/>
      </c>
      <c r="J22" s="30" t="str">
        <f>IF(UnosOcena!K22="","",UnosOcena!K22)</f>
        <v/>
      </c>
      <c r="K22" s="30" t="str">
        <f>IF(UnosOcena!L22="","",UnosOcena!L22)</f>
        <v/>
      </c>
      <c r="L22" s="30" t="str">
        <f>IF(UnosOcena!M22="","",UnosOcena!M22)</f>
        <v/>
      </c>
      <c r="M22" s="30" t="str">
        <f>IF(UnosOcena!N22="","",UnosOcena!N22)</f>
        <v/>
      </c>
      <c r="N22" s="30" t="str">
        <f>IF(UnosOcena!O22="","",UnosOcena!O22)</f>
        <v/>
      </c>
      <c r="O22" s="30" t="str">
        <f>IF(UnosOcena!P22="","",UnosOcena!P22)</f>
        <v/>
      </c>
      <c r="P22" s="33" t="str">
        <f>IF(UnosOcena!Q22="","",UnosOcena!Q22)</f>
        <v/>
      </c>
      <c r="Q22" s="228" t="str">
        <f>IF(UnosOcena!W22="","",UnosOcena!W22)</f>
        <v/>
      </c>
      <c r="R22" s="243" t="str">
        <f>Proracun2!Q22</f>
        <v>N</v>
      </c>
      <c r="S22" s="231" t="str">
        <f>IF(UnosOcena!X22="","",UnosOcena!X22)</f>
        <v/>
      </c>
      <c r="T22" s="205" t="str">
        <f>IF(UnosOcena!Y22="","",UnosOcena!Y22)</f>
        <v/>
      </c>
      <c r="U22" s="154" t="str">
        <f>IF(UnosOcena!S22="","",UnosOcena!S22)</f>
        <v/>
      </c>
      <c r="V22" s="155" t="str">
        <f>IF(UnosOcena!T22="","",UnosOcena!T22)</f>
        <v/>
      </c>
      <c r="W22" s="231" t="str">
        <f>IF(UnosOcena!U22="","",UnosOcena!U22)</f>
        <v/>
      </c>
      <c r="X22" s="205" t="str">
        <f>IF(UnosOcena!V22="","",UnosOcena!V22)</f>
        <v/>
      </c>
    </row>
    <row r="23" spans="1:24">
      <c r="A23" s="18">
        <v>18</v>
      </c>
      <c r="B23" s="4" t="str">
        <f>IF(UnosOcena!B23="","",UnosOcena!B23)</f>
        <v/>
      </c>
      <c r="C23" s="32" t="str">
        <f>IF(UnosOcena!D23="","",UnosOcena!D23)</f>
        <v/>
      </c>
      <c r="D23" s="30" t="str">
        <f>IF(UnosOcena!E23="","",UnosOcena!E23)</f>
        <v/>
      </c>
      <c r="E23" s="30" t="str">
        <f>IF(UnosOcena!F23="","",UnosOcena!F23)</f>
        <v/>
      </c>
      <c r="F23" s="30" t="str">
        <f>IF(UnosOcena!G23="","",UnosOcena!G23)</f>
        <v/>
      </c>
      <c r="G23" s="30" t="str">
        <f>IF(UnosOcena!H23="","",UnosOcena!H23)</f>
        <v/>
      </c>
      <c r="H23" s="30" t="str">
        <f>IF(UnosOcena!I23="","",UnosOcena!I23)</f>
        <v/>
      </c>
      <c r="I23" s="30" t="str">
        <f>IF(UnosOcena!J23="","",UnosOcena!J23)</f>
        <v/>
      </c>
      <c r="J23" s="30" t="str">
        <f>IF(UnosOcena!K23="","",UnosOcena!K23)</f>
        <v/>
      </c>
      <c r="K23" s="30" t="str">
        <f>IF(UnosOcena!L23="","",UnosOcena!L23)</f>
        <v/>
      </c>
      <c r="L23" s="30" t="str">
        <f>IF(UnosOcena!M23="","",UnosOcena!M23)</f>
        <v/>
      </c>
      <c r="M23" s="30" t="str">
        <f>IF(UnosOcena!N23="","",UnosOcena!N23)</f>
        <v/>
      </c>
      <c r="N23" s="30" t="str">
        <f>IF(UnosOcena!O23="","",UnosOcena!O23)</f>
        <v/>
      </c>
      <c r="O23" s="30" t="str">
        <f>IF(UnosOcena!P23="","",UnosOcena!P23)</f>
        <v/>
      </c>
      <c r="P23" s="33" t="str">
        <f>IF(UnosOcena!Q23="","",UnosOcena!Q23)</f>
        <v/>
      </c>
      <c r="Q23" s="228" t="str">
        <f>IF(UnosOcena!W23="","",UnosOcena!W23)</f>
        <v/>
      </c>
      <c r="R23" s="243" t="str">
        <f>Proracun2!Q23</f>
        <v>N</v>
      </c>
      <c r="S23" s="231" t="str">
        <f>IF(UnosOcena!X23="","",UnosOcena!X23)</f>
        <v/>
      </c>
      <c r="T23" s="205" t="str">
        <f>IF(UnosOcena!Y23="","",UnosOcena!Y23)</f>
        <v/>
      </c>
      <c r="U23" s="154" t="str">
        <f>IF(UnosOcena!S23="","",UnosOcena!S23)</f>
        <v/>
      </c>
      <c r="V23" s="155" t="str">
        <f>IF(UnosOcena!T23="","",UnosOcena!T23)</f>
        <v/>
      </c>
      <c r="W23" s="231" t="str">
        <f>IF(UnosOcena!U23="","",UnosOcena!U23)</f>
        <v/>
      </c>
      <c r="X23" s="205" t="str">
        <f>IF(UnosOcena!V23="","",UnosOcena!V23)</f>
        <v/>
      </c>
    </row>
    <row r="24" spans="1:24">
      <c r="A24" s="18">
        <v>19</v>
      </c>
      <c r="B24" s="4" t="str">
        <f>IF(UnosOcena!B24="","",UnosOcena!B24)</f>
        <v/>
      </c>
      <c r="C24" s="32" t="str">
        <f>IF(UnosOcena!D24="","",UnosOcena!D24)</f>
        <v/>
      </c>
      <c r="D24" s="30" t="str">
        <f>IF(UnosOcena!E24="","",UnosOcena!E24)</f>
        <v/>
      </c>
      <c r="E24" s="30" t="str">
        <f>IF(UnosOcena!F24="","",UnosOcena!F24)</f>
        <v/>
      </c>
      <c r="F24" s="30" t="str">
        <f>IF(UnosOcena!G24="","",UnosOcena!G24)</f>
        <v/>
      </c>
      <c r="G24" s="30" t="str">
        <f>IF(UnosOcena!H24="","",UnosOcena!H24)</f>
        <v/>
      </c>
      <c r="H24" s="30" t="str">
        <f>IF(UnosOcena!I24="","",UnosOcena!I24)</f>
        <v/>
      </c>
      <c r="I24" s="30" t="str">
        <f>IF(UnosOcena!J24="","",UnosOcena!J24)</f>
        <v/>
      </c>
      <c r="J24" s="30" t="str">
        <f>IF(UnosOcena!K24="","",UnosOcena!K24)</f>
        <v/>
      </c>
      <c r="K24" s="30" t="str">
        <f>IF(UnosOcena!L24="","",UnosOcena!L24)</f>
        <v/>
      </c>
      <c r="L24" s="30" t="str">
        <f>IF(UnosOcena!M24="","",UnosOcena!M24)</f>
        <v/>
      </c>
      <c r="M24" s="30" t="str">
        <f>IF(UnosOcena!N24="","",UnosOcena!N24)</f>
        <v/>
      </c>
      <c r="N24" s="30" t="str">
        <f>IF(UnosOcena!O24="","",UnosOcena!O24)</f>
        <v/>
      </c>
      <c r="O24" s="30" t="str">
        <f>IF(UnosOcena!P24="","",UnosOcena!P24)</f>
        <v/>
      </c>
      <c r="P24" s="33" t="str">
        <f>IF(UnosOcena!Q24="","",UnosOcena!Q24)</f>
        <v/>
      </c>
      <c r="Q24" s="228" t="str">
        <f>IF(UnosOcena!W24="","",UnosOcena!W24)</f>
        <v/>
      </c>
      <c r="R24" s="243" t="str">
        <f>Proracun2!Q24</f>
        <v>N</v>
      </c>
      <c r="S24" s="231" t="str">
        <f>IF(UnosOcena!X24="","",UnosOcena!X24)</f>
        <v/>
      </c>
      <c r="T24" s="205" t="str">
        <f>IF(UnosOcena!Y24="","",UnosOcena!Y24)</f>
        <v/>
      </c>
      <c r="U24" s="154" t="str">
        <f>IF(UnosOcena!S24="","",UnosOcena!S24)</f>
        <v/>
      </c>
      <c r="V24" s="155" t="str">
        <f>IF(UnosOcena!T24="","",UnosOcena!T24)</f>
        <v/>
      </c>
      <c r="W24" s="231" t="str">
        <f>IF(UnosOcena!U24="","",UnosOcena!U24)</f>
        <v/>
      </c>
      <c r="X24" s="205" t="str">
        <f>IF(UnosOcena!V24="","",UnosOcena!V24)</f>
        <v/>
      </c>
    </row>
    <row r="25" spans="1:24">
      <c r="A25" s="18">
        <v>20</v>
      </c>
      <c r="B25" s="4" t="str">
        <f>IF(UnosOcena!B25="","",UnosOcena!B25)</f>
        <v/>
      </c>
      <c r="C25" s="32" t="str">
        <f>IF(UnosOcena!D25="","",UnosOcena!D25)</f>
        <v/>
      </c>
      <c r="D25" s="30" t="str">
        <f>IF(UnosOcena!E25="","",UnosOcena!E25)</f>
        <v/>
      </c>
      <c r="E25" s="30" t="str">
        <f>IF(UnosOcena!F25="","",UnosOcena!F25)</f>
        <v/>
      </c>
      <c r="F25" s="30" t="str">
        <f>IF(UnosOcena!G25="","",UnosOcena!G25)</f>
        <v/>
      </c>
      <c r="G25" s="30" t="str">
        <f>IF(UnosOcena!H25="","",UnosOcena!H25)</f>
        <v/>
      </c>
      <c r="H25" s="30" t="str">
        <f>IF(UnosOcena!I25="","",UnosOcena!I25)</f>
        <v/>
      </c>
      <c r="I25" s="30" t="str">
        <f>IF(UnosOcena!J25="","",UnosOcena!J25)</f>
        <v/>
      </c>
      <c r="J25" s="30" t="str">
        <f>IF(UnosOcena!K25="","",UnosOcena!K25)</f>
        <v/>
      </c>
      <c r="K25" s="30" t="str">
        <f>IF(UnosOcena!L25="","",UnosOcena!L25)</f>
        <v/>
      </c>
      <c r="L25" s="30" t="str">
        <f>IF(UnosOcena!M25="","",UnosOcena!M25)</f>
        <v/>
      </c>
      <c r="M25" s="30" t="str">
        <f>IF(UnosOcena!N25="","",UnosOcena!N25)</f>
        <v/>
      </c>
      <c r="N25" s="30" t="str">
        <f>IF(UnosOcena!O25="","",UnosOcena!O25)</f>
        <v/>
      </c>
      <c r="O25" s="30" t="str">
        <f>IF(UnosOcena!P25="","",UnosOcena!P25)</f>
        <v/>
      </c>
      <c r="P25" s="33" t="str">
        <f>IF(UnosOcena!Q25="","",UnosOcena!Q25)</f>
        <v/>
      </c>
      <c r="Q25" s="228" t="str">
        <f>IF(UnosOcena!W25="","",UnosOcena!W25)</f>
        <v/>
      </c>
      <c r="R25" s="243" t="str">
        <f>Proracun2!Q25</f>
        <v>N</v>
      </c>
      <c r="S25" s="231" t="str">
        <f>IF(UnosOcena!X25="","",UnosOcena!X25)</f>
        <v/>
      </c>
      <c r="T25" s="205" t="str">
        <f>IF(UnosOcena!Y25="","",UnosOcena!Y25)</f>
        <v/>
      </c>
      <c r="U25" s="154" t="str">
        <f>IF(UnosOcena!S25="","",UnosOcena!S25)</f>
        <v/>
      </c>
      <c r="V25" s="155" t="str">
        <f>IF(UnosOcena!T25="","",UnosOcena!T25)</f>
        <v/>
      </c>
      <c r="W25" s="231" t="str">
        <f>IF(UnosOcena!U25="","",UnosOcena!U25)</f>
        <v/>
      </c>
      <c r="X25" s="205" t="str">
        <f>IF(UnosOcena!V25="","",UnosOcena!V25)</f>
        <v/>
      </c>
    </row>
    <row r="26" spans="1:24">
      <c r="A26" s="18">
        <v>21</v>
      </c>
      <c r="B26" s="4" t="str">
        <f>IF(UnosOcena!B26="","",UnosOcena!B26)</f>
        <v/>
      </c>
      <c r="C26" s="32" t="str">
        <f>IF(UnosOcena!D26="","",UnosOcena!D26)</f>
        <v/>
      </c>
      <c r="D26" s="30" t="str">
        <f>IF(UnosOcena!E26="","",UnosOcena!E26)</f>
        <v/>
      </c>
      <c r="E26" s="30" t="str">
        <f>IF(UnosOcena!F26="","",UnosOcena!F26)</f>
        <v/>
      </c>
      <c r="F26" s="30" t="str">
        <f>IF(UnosOcena!G26="","",UnosOcena!G26)</f>
        <v/>
      </c>
      <c r="G26" s="30" t="str">
        <f>IF(UnosOcena!H26="","",UnosOcena!H26)</f>
        <v/>
      </c>
      <c r="H26" s="30" t="str">
        <f>IF(UnosOcena!I26="","",UnosOcena!I26)</f>
        <v/>
      </c>
      <c r="I26" s="30" t="str">
        <f>IF(UnosOcena!J26="","",UnosOcena!J26)</f>
        <v/>
      </c>
      <c r="J26" s="30" t="str">
        <f>IF(UnosOcena!K26="","",UnosOcena!K26)</f>
        <v/>
      </c>
      <c r="K26" s="30" t="str">
        <f>IF(UnosOcena!L26="","",UnosOcena!L26)</f>
        <v/>
      </c>
      <c r="L26" s="30" t="str">
        <f>IF(UnosOcena!M26="","",UnosOcena!M26)</f>
        <v/>
      </c>
      <c r="M26" s="30" t="str">
        <f>IF(UnosOcena!N26="","",UnosOcena!N26)</f>
        <v/>
      </c>
      <c r="N26" s="30" t="str">
        <f>IF(UnosOcena!O26="","",UnosOcena!O26)</f>
        <v/>
      </c>
      <c r="O26" s="30" t="str">
        <f>IF(UnosOcena!P26="","",UnosOcena!P26)</f>
        <v/>
      </c>
      <c r="P26" s="33" t="str">
        <f>IF(UnosOcena!Q26="","",UnosOcena!Q26)</f>
        <v/>
      </c>
      <c r="Q26" s="228" t="str">
        <f>IF(UnosOcena!W26="","",UnosOcena!W26)</f>
        <v/>
      </c>
      <c r="R26" s="243" t="str">
        <f>Proracun2!Q26</f>
        <v>N</v>
      </c>
      <c r="S26" s="231" t="str">
        <f>IF(UnosOcena!X26="","",UnosOcena!X26)</f>
        <v/>
      </c>
      <c r="T26" s="205" t="str">
        <f>IF(UnosOcena!Y26="","",UnosOcena!Y26)</f>
        <v/>
      </c>
      <c r="U26" s="154" t="str">
        <f>IF(UnosOcena!S26="","",UnosOcena!S26)</f>
        <v/>
      </c>
      <c r="V26" s="155" t="str">
        <f>IF(UnosOcena!T26="","",UnosOcena!T26)</f>
        <v/>
      </c>
      <c r="W26" s="231" t="str">
        <f>IF(UnosOcena!U26="","",UnosOcena!U26)</f>
        <v/>
      </c>
      <c r="X26" s="205" t="str">
        <f>IF(UnosOcena!V26="","",UnosOcena!V26)</f>
        <v/>
      </c>
    </row>
    <row r="27" spans="1:24">
      <c r="A27" s="18">
        <v>22</v>
      </c>
      <c r="B27" s="4" t="str">
        <f>IF(UnosOcena!B27="","",UnosOcena!B27)</f>
        <v/>
      </c>
      <c r="C27" s="32" t="str">
        <f>IF(UnosOcena!D27="","",UnosOcena!D27)</f>
        <v/>
      </c>
      <c r="D27" s="30" t="str">
        <f>IF(UnosOcena!E27="","",UnosOcena!E27)</f>
        <v/>
      </c>
      <c r="E27" s="30" t="str">
        <f>IF(UnosOcena!F27="","",UnosOcena!F27)</f>
        <v/>
      </c>
      <c r="F27" s="30" t="str">
        <f>IF(UnosOcena!G27="","",UnosOcena!G27)</f>
        <v/>
      </c>
      <c r="G27" s="30" t="str">
        <f>IF(UnosOcena!H27="","",UnosOcena!H27)</f>
        <v/>
      </c>
      <c r="H27" s="30" t="str">
        <f>IF(UnosOcena!I27="","",UnosOcena!I27)</f>
        <v/>
      </c>
      <c r="I27" s="30" t="str">
        <f>IF(UnosOcena!J27="","",UnosOcena!J27)</f>
        <v/>
      </c>
      <c r="J27" s="30" t="str">
        <f>IF(UnosOcena!K27="","",UnosOcena!K27)</f>
        <v/>
      </c>
      <c r="K27" s="30" t="str">
        <f>IF(UnosOcena!L27="","",UnosOcena!L27)</f>
        <v/>
      </c>
      <c r="L27" s="30" t="str">
        <f>IF(UnosOcena!M27="","",UnosOcena!M27)</f>
        <v/>
      </c>
      <c r="M27" s="30" t="str">
        <f>IF(UnosOcena!N27="","",UnosOcena!N27)</f>
        <v/>
      </c>
      <c r="N27" s="30" t="str">
        <f>IF(UnosOcena!O27="","",UnosOcena!O27)</f>
        <v/>
      </c>
      <c r="O27" s="30" t="str">
        <f>IF(UnosOcena!P27="","",UnosOcena!P27)</f>
        <v/>
      </c>
      <c r="P27" s="33" t="str">
        <f>IF(UnosOcena!Q27="","",UnosOcena!Q27)</f>
        <v/>
      </c>
      <c r="Q27" s="228" t="str">
        <f>IF(UnosOcena!W27="","",UnosOcena!W27)</f>
        <v/>
      </c>
      <c r="R27" s="243" t="str">
        <f>Proracun2!Q27</f>
        <v>N</v>
      </c>
      <c r="S27" s="231" t="str">
        <f>IF(UnosOcena!X27="","",UnosOcena!X27)</f>
        <v/>
      </c>
      <c r="T27" s="205" t="str">
        <f>IF(UnosOcena!Y27="","",UnosOcena!Y27)</f>
        <v/>
      </c>
      <c r="U27" s="154" t="str">
        <f>IF(UnosOcena!S27="","",UnosOcena!S27)</f>
        <v/>
      </c>
      <c r="V27" s="155" t="str">
        <f>IF(UnosOcena!T27="","",UnosOcena!T27)</f>
        <v/>
      </c>
      <c r="W27" s="231" t="str">
        <f>IF(UnosOcena!U27="","",UnosOcena!U27)</f>
        <v/>
      </c>
      <c r="X27" s="205" t="str">
        <f>IF(UnosOcena!V27="","",UnosOcena!V27)</f>
        <v/>
      </c>
    </row>
    <row r="28" spans="1:24">
      <c r="A28" s="18">
        <v>23</v>
      </c>
      <c r="B28" s="4" t="str">
        <f>IF(UnosOcena!B28="","",UnosOcena!B28)</f>
        <v/>
      </c>
      <c r="C28" s="32" t="str">
        <f>IF(UnosOcena!D28="","",UnosOcena!D28)</f>
        <v/>
      </c>
      <c r="D28" s="30" t="str">
        <f>IF(UnosOcena!E28="","",UnosOcena!E28)</f>
        <v/>
      </c>
      <c r="E28" s="30" t="str">
        <f>IF(UnosOcena!F28="","",UnosOcena!F28)</f>
        <v/>
      </c>
      <c r="F28" s="30" t="str">
        <f>IF(UnosOcena!G28="","",UnosOcena!G28)</f>
        <v/>
      </c>
      <c r="G28" s="30" t="str">
        <f>IF(UnosOcena!H28="","",UnosOcena!H28)</f>
        <v/>
      </c>
      <c r="H28" s="30" t="str">
        <f>IF(UnosOcena!I28="","",UnosOcena!I28)</f>
        <v/>
      </c>
      <c r="I28" s="30" t="str">
        <f>IF(UnosOcena!J28="","",UnosOcena!J28)</f>
        <v/>
      </c>
      <c r="J28" s="30" t="str">
        <f>IF(UnosOcena!K28="","",UnosOcena!K28)</f>
        <v/>
      </c>
      <c r="K28" s="30" t="str">
        <f>IF(UnosOcena!L28="","",UnosOcena!L28)</f>
        <v/>
      </c>
      <c r="L28" s="30" t="str">
        <f>IF(UnosOcena!M28="","",UnosOcena!M28)</f>
        <v/>
      </c>
      <c r="M28" s="30" t="str">
        <f>IF(UnosOcena!N28="","",UnosOcena!N28)</f>
        <v/>
      </c>
      <c r="N28" s="30" t="str">
        <f>IF(UnosOcena!O28="","",UnosOcena!O28)</f>
        <v/>
      </c>
      <c r="O28" s="30" t="str">
        <f>IF(UnosOcena!P28="","",UnosOcena!P28)</f>
        <v/>
      </c>
      <c r="P28" s="33" t="str">
        <f>IF(UnosOcena!Q28="","",UnosOcena!Q28)</f>
        <v/>
      </c>
      <c r="Q28" s="228" t="str">
        <f>IF(UnosOcena!W28="","",UnosOcena!W28)</f>
        <v/>
      </c>
      <c r="R28" s="243" t="str">
        <f>Proracun2!Q28</f>
        <v>N</v>
      </c>
      <c r="S28" s="231" t="str">
        <f>IF(UnosOcena!X28="","",UnosOcena!X28)</f>
        <v/>
      </c>
      <c r="T28" s="205" t="str">
        <f>IF(UnosOcena!Y28="","",UnosOcena!Y28)</f>
        <v/>
      </c>
      <c r="U28" s="154" t="str">
        <f>IF(UnosOcena!S28="","",UnosOcena!S28)</f>
        <v/>
      </c>
      <c r="V28" s="155" t="str">
        <f>IF(UnosOcena!T28="","",UnosOcena!T28)</f>
        <v/>
      </c>
      <c r="W28" s="231" t="str">
        <f>IF(UnosOcena!U28="","",UnosOcena!U28)</f>
        <v/>
      </c>
      <c r="X28" s="205" t="str">
        <f>IF(UnosOcena!V28="","",UnosOcena!V28)</f>
        <v/>
      </c>
    </row>
    <row r="29" spans="1:24">
      <c r="A29" s="18">
        <v>24</v>
      </c>
      <c r="B29" s="4" t="str">
        <f>IF(UnosOcena!B29="","",UnosOcena!B29)</f>
        <v/>
      </c>
      <c r="C29" s="32" t="str">
        <f>IF(UnosOcena!D29="","",UnosOcena!D29)</f>
        <v/>
      </c>
      <c r="D29" s="30" t="str">
        <f>IF(UnosOcena!E29="","",UnosOcena!E29)</f>
        <v/>
      </c>
      <c r="E29" s="30" t="str">
        <f>IF(UnosOcena!F29="","",UnosOcena!F29)</f>
        <v/>
      </c>
      <c r="F29" s="30" t="str">
        <f>IF(UnosOcena!G29="","",UnosOcena!G29)</f>
        <v/>
      </c>
      <c r="G29" s="30" t="str">
        <f>IF(UnosOcena!H29="","",UnosOcena!H29)</f>
        <v/>
      </c>
      <c r="H29" s="30" t="str">
        <f>IF(UnosOcena!I29="","",UnosOcena!I29)</f>
        <v/>
      </c>
      <c r="I29" s="30" t="str">
        <f>IF(UnosOcena!J29="","",UnosOcena!J29)</f>
        <v/>
      </c>
      <c r="J29" s="30" t="str">
        <f>IF(UnosOcena!K29="","",UnosOcena!K29)</f>
        <v/>
      </c>
      <c r="K29" s="30" t="str">
        <f>IF(UnosOcena!L29="","",UnosOcena!L29)</f>
        <v/>
      </c>
      <c r="L29" s="30" t="str">
        <f>IF(UnosOcena!M29="","",UnosOcena!M29)</f>
        <v/>
      </c>
      <c r="M29" s="30" t="str">
        <f>IF(UnosOcena!N29="","",UnosOcena!N29)</f>
        <v/>
      </c>
      <c r="N29" s="30" t="str">
        <f>IF(UnosOcena!O29="","",UnosOcena!O29)</f>
        <v/>
      </c>
      <c r="O29" s="30" t="str">
        <f>IF(UnosOcena!P29="","",UnosOcena!P29)</f>
        <v/>
      </c>
      <c r="P29" s="33" t="str">
        <f>IF(UnosOcena!Q29="","",UnosOcena!Q29)</f>
        <v/>
      </c>
      <c r="Q29" s="228" t="str">
        <f>IF(UnosOcena!W29="","",UnosOcena!W29)</f>
        <v/>
      </c>
      <c r="R29" s="243" t="str">
        <f>Proracun2!Q29</f>
        <v>N</v>
      </c>
      <c r="S29" s="231" t="str">
        <f>IF(UnosOcena!X29="","",UnosOcena!X29)</f>
        <v/>
      </c>
      <c r="T29" s="205" t="str">
        <f>IF(UnosOcena!Y29="","",UnosOcena!Y29)</f>
        <v/>
      </c>
      <c r="U29" s="154" t="str">
        <f>IF(UnosOcena!S29="","",UnosOcena!S29)</f>
        <v/>
      </c>
      <c r="V29" s="155" t="str">
        <f>IF(UnosOcena!T29="","",UnosOcena!T29)</f>
        <v/>
      </c>
      <c r="W29" s="231" t="str">
        <f>IF(UnosOcena!U29="","",UnosOcena!U29)</f>
        <v/>
      </c>
      <c r="X29" s="205" t="str">
        <f>IF(UnosOcena!V29="","",UnosOcena!V29)</f>
        <v/>
      </c>
    </row>
    <row r="30" spans="1:24">
      <c r="A30" s="18">
        <v>25</v>
      </c>
      <c r="B30" s="4" t="str">
        <f>IF(UnosOcena!B30="","",UnosOcena!B30)</f>
        <v/>
      </c>
      <c r="C30" s="32" t="str">
        <f>IF(UnosOcena!D30="","",UnosOcena!D30)</f>
        <v/>
      </c>
      <c r="D30" s="30" t="str">
        <f>IF(UnosOcena!E30="","",UnosOcena!E30)</f>
        <v/>
      </c>
      <c r="E30" s="30" t="str">
        <f>IF(UnosOcena!F30="","",UnosOcena!F30)</f>
        <v/>
      </c>
      <c r="F30" s="30" t="str">
        <f>IF(UnosOcena!G30="","",UnosOcena!G30)</f>
        <v/>
      </c>
      <c r="G30" s="30" t="str">
        <f>IF(UnosOcena!H30="","",UnosOcena!H30)</f>
        <v/>
      </c>
      <c r="H30" s="30" t="str">
        <f>IF(UnosOcena!I30="","",UnosOcena!I30)</f>
        <v/>
      </c>
      <c r="I30" s="30" t="str">
        <f>IF(UnosOcena!J30="","",UnosOcena!J30)</f>
        <v/>
      </c>
      <c r="J30" s="30" t="str">
        <f>IF(UnosOcena!K30="","",UnosOcena!K30)</f>
        <v/>
      </c>
      <c r="K30" s="30" t="str">
        <f>IF(UnosOcena!L30="","",UnosOcena!L30)</f>
        <v/>
      </c>
      <c r="L30" s="30" t="str">
        <f>IF(UnosOcena!M30="","",UnosOcena!M30)</f>
        <v/>
      </c>
      <c r="M30" s="30" t="str">
        <f>IF(UnosOcena!N30="","",UnosOcena!N30)</f>
        <v/>
      </c>
      <c r="N30" s="30" t="str">
        <f>IF(UnosOcena!O30="","",UnosOcena!O30)</f>
        <v/>
      </c>
      <c r="O30" s="30" t="str">
        <f>IF(UnosOcena!P30="","",UnosOcena!P30)</f>
        <v/>
      </c>
      <c r="P30" s="33" t="str">
        <f>IF(UnosOcena!Q30="","",UnosOcena!Q30)</f>
        <v/>
      </c>
      <c r="Q30" s="228" t="str">
        <f>IF(UnosOcena!W30="","",UnosOcena!W30)</f>
        <v/>
      </c>
      <c r="R30" s="243" t="str">
        <f>Proracun2!Q30</f>
        <v>N</v>
      </c>
      <c r="S30" s="231" t="str">
        <f>IF(UnosOcena!X30="","",UnosOcena!X30)</f>
        <v/>
      </c>
      <c r="T30" s="205" t="str">
        <f>IF(UnosOcena!Y30="","",UnosOcena!Y30)</f>
        <v/>
      </c>
      <c r="U30" s="154" t="str">
        <f>IF(UnosOcena!S30="","",UnosOcena!S30)</f>
        <v/>
      </c>
      <c r="V30" s="155" t="str">
        <f>IF(UnosOcena!T30="","",UnosOcena!T30)</f>
        <v/>
      </c>
      <c r="W30" s="231" t="str">
        <f>IF(UnosOcena!U30="","",UnosOcena!U30)</f>
        <v/>
      </c>
      <c r="X30" s="205" t="str">
        <f>IF(UnosOcena!V30="","",UnosOcena!V30)</f>
        <v/>
      </c>
    </row>
    <row r="31" spans="1:24">
      <c r="A31" s="18">
        <v>26</v>
      </c>
      <c r="B31" s="4" t="str">
        <f>IF(UnosOcena!B31="","",UnosOcena!B31)</f>
        <v/>
      </c>
      <c r="C31" s="32" t="str">
        <f>IF(UnosOcena!D31="","",UnosOcena!D31)</f>
        <v/>
      </c>
      <c r="D31" s="30" t="str">
        <f>IF(UnosOcena!E31="","",UnosOcena!E31)</f>
        <v/>
      </c>
      <c r="E31" s="30" t="str">
        <f>IF(UnosOcena!F31="","",UnosOcena!F31)</f>
        <v/>
      </c>
      <c r="F31" s="30" t="str">
        <f>IF(UnosOcena!G31="","",UnosOcena!G31)</f>
        <v/>
      </c>
      <c r="G31" s="30" t="str">
        <f>IF(UnosOcena!H31="","",UnosOcena!H31)</f>
        <v/>
      </c>
      <c r="H31" s="30" t="str">
        <f>IF(UnosOcena!I31="","",UnosOcena!I31)</f>
        <v/>
      </c>
      <c r="I31" s="30" t="str">
        <f>IF(UnosOcena!J31="","",UnosOcena!J31)</f>
        <v/>
      </c>
      <c r="J31" s="30" t="str">
        <f>IF(UnosOcena!K31="","",UnosOcena!K31)</f>
        <v/>
      </c>
      <c r="K31" s="30" t="str">
        <f>IF(UnosOcena!L31="","",UnosOcena!L31)</f>
        <v/>
      </c>
      <c r="L31" s="30" t="str">
        <f>IF(UnosOcena!M31="","",UnosOcena!M31)</f>
        <v/>
      </c>
      <c r="M31" s="30" t="str">
        <f>IF(UnosOcena!N31="","",UnosOcena!N31)</f>
        <v/>
      </c>
      <c r="N31" s="30" t="str">
        <f>IF(UnosOcena!O31="","",UnosOcena!O31)</f>
        <v/>
      </c>
      <c r="O31" s="30" t="str">
        <f>IF(UnosOcena!P31="","",UnosOcena!P31)</f>
        <v/>
      </c>
      <c r="P31" s="33" t="str">
        <f>IF(UnosOcena!Q31="","",UnosOcena!Q31)</f>
        <v/>
      </c>
      <c r="Q31" s="228" t="str">
        <f>IF(UnosOcena!W31="","",UnosOcena!W31)</f>
        <v/>
      </c>
      <c r="R31" s="243" t="str">
        <f>Proracun2!Q31</f>
        <v>N</v>
      </c>
      <c r="S31" s="231" t="str">
        <f>IF(UnosOcena!X31="","",UnosOcena!X31)</f>
        <v/>
      </c>
      <c r="T31" s="205" t="str">
        <f>IF(UnosOcena!Y31="","",UnosOcena!Y31)</f>
        <v/>
      </c>
      <c r="U31" s="154" t="str">
        <f>IF(UnosOcena!S31="","",UnosOcena!S31)</f>
        <v/>
      </c>
      <c r="V31" s="155" t="str">
        <f>IF(UnosOcena!T31="","",UnosOcena!T31)</f>
        <v/>
      </c>
      <c r="W31" s="231" t="str">
        <f>IF(UnosOcena!U31="","",UnosOcena!U31)</f>
        <v/>
      </c>
      <c r="X31" s="205" t="str">
        <f>IF(UnosOcena!V31="","",UnosOcena!V31)</f>
        <v/>
      </c>
    </row>
    <row r="32" spans="1:24">
      <c r="A32" s="18">
        <v>27</v>
      </c>
      <c r="B32" s="4" t="str">
        <f>IF(UnosOcena!B32="","",UnosOcena!B32)</f>
        <v/>
      </c>
      <c r="C32" s="32" t="str">
        <f>IF(UnosOcena!D32="","",UnosOcena!D32)</f>
        <v/>
      </c>
      <c r="D32" s="30" t="str">
        <f>IF(UnosOcena!E32="","",UnosOcena!E32)</f>
        <v/>
      </c>
      <c r="E32" s="30" t="str">
        <f>IF(UnosOcena!F32="","",UnosOcena!F32)</f>
        <v/>
      </c>
      <c r="F32" s="30" t="str">
        <f>IF(UnosOcena!G32="","",UnosOcena!G32)</f>
        <v/>
      </c>
      <c r="G32" s="30" t="str">
        <f>IF(UnosOcena!H32="","",UnosOcena!H32)</f>
        <v/>
      </c>
      <c r="H32" s="30" t="str">
        <f>IF(UnosOcena!I32="","",UnosOcena!I32)</f>
        <v/>
      </c>
      <c r="I32" s="30" t="str">
        <f>IF(UnosOcena!J32="","",UnosOcena!J32)</f>
        <v/>
      </c>
      <c r="J32" s="30" t="str">
        <f>IF(UnosOcena!K32="","",UnosOcena!K32)</f>
        <v/>
      </c>
      <c r="K32" s="30" t="str">
        <f>IF(UnosOcena!L32="","",UnosOcena!L32)</f>
        <v/>
      </c>
      <c r="L32" s="30" t="str">
        <f>IF(UnosOcena!M32="","",UnosOcena!M32)</f>
        <v/>
      </c>
      <c r="M32" s="30" t="str">
        <f>IF(UnosOcena!N32="","",UnosOcena!N32)</f>
        <v/>
      </c>
      <c r="N32" s="30" t="str">
        <f>IF(UnosOcena!O32="","",UnosOcena!O32)</f>
        <v/>
      </c>
      <c r="O32" s="30" t="str">
        <f>IF(UnosOcena!P32="","",UnosOcena!P32)</f>
        <v/>
      </c>
      <c r="P32" s="33" t="str">
        <f>IF(UnosOcena!Q32="","",UnosOcena!Q32)</f>
        <v/>
      </c>
      <c r="Q32" s="228" t="str">
        <f>IF(UnosOcena!W32="","",UnosOcena!W32)</f>
        <v/>
      </c>
      <c r="R32" s="243" t="str">
        <f>Proracun2!Q32</f>
        <v>N</v>
      </c>
      <c r="S32" s="231" t="str">
        <f>IF(UnosOcena!X32="","",UnosOcena!X32)</f>
        <v/>
      </c>
      <c r="T32" s="205" t="str">
        <f>IF(UnosOcena!Y32="","",UnosOcena!Y32)</f>
        <v/>
      </c>
      <c r="U32" s="154" t="str">
        <f>IF(UnosOcena!S32="","",UnosOcena!S32)</f>
        <v/>
      </c>
      <c r="V32" s="155" t="str">
        <f>IF(UnosOcena!T32="","",UnosOcena!T32)</f>
        <v/>
      </c>
      <c r="W32" s="231" t="str">
        <f>IF(UnosOcena!U32="","",UnosOcena!U32)</f>
        <v/>
      </c>
      <c r="X32" s="205" t="str">
        <f>IF(UnosOcena!V32="","",UnosOcena!V32)</f>
        <v/>
      </c>
    </row>
    <row r="33" spans="1:24">
      <c r="A33" s="18">
        <v>28</v>
      </c>
      <c r="B33" s="4" t="str">
        <f>IF(UnosOcena!B33="","",UnosOcena!B33)</f>
        <v/>
      </c>
      <c r="C33" s="32" t="str">
        <f>IF(UnosOcena!D33="","",UnosOcena!D33)</f>
        <v/>
      </c>
      <c r="D33" s="30" t="str">
        <f>IF(UnosOcena!E33="","",UnosOcena!E33)</f>
        <v/>
      </c>
      <c r="E33" s="30" t="str">
        <f>IF(UnosOcena!F33="","",UnosOcena!F33)</f>
        <v/>
      </c>
      <c r="F33" s="30" t="str">
        <f>IF(UnosOcena!G33="","",UnosOcena!G33)</f>
        <v/>
      </c>
      <c r="G33" s="30" t="str">
        <f>IF(UnosOcena!H33="","",UnosOcena!H33)</f>
        <v/>
      </c>
      <c r="H33" s="30" t="str">
        <f>IF(UnosOcena!I33="","",UnosOcena!I33)</f>
        <v/>
      </c>
      <c r="I33" s="30" t="str">
        <f>IF(UnosOcena!J33="","",UnosOcena!J33)</f>
        <v/>
      </c>
      <c r="J33" s="30" t="str">
        <f>IF(UnosOcena!K33="","",UnosOcena!K33)</f>
        <v/>
      </c>
      <c r="K33" s="30" t="str">
        <f>IF(UnosOcena!L33="","",UnosOcena!L33)</f>
        <v/>
      </c>
      <c r="L33" s="30" t="str">
        <f>IF(UnosOcena!M33="","",UnosOcena!M33)</f>
        <v/>
      </c>
      <c r="M33" s="30" t="str">
        <f>IF(UnosOcena!N33="","",UnosOcena!N33)</f>
        <v/>
      </c>
      <c r="N33" s="30" t="str">
        <f>IF(UnosOcena!O33="","",UnosOcena!O33)</f>
        <v/>
      </c>
      <c r="O33" s="30" t="str">
        <f>IF(UnosOcena!P33="","",UnosOcena!P33)</f>
        <v/>
      </c>
      <c r="P33" s="33" t="str">
        <f>IF(UnosOcena!Q33="","",UnosOcena!Q33)</f>
        <v/>
      </c>
      <c r="Q33" s="228" t="str">
        <f>IF(UnosOcena!W33="","",UnosOcena!W33)</f>
        <v/>
      </c>
      <c r="R33" s="243" t="str">
        <f>Proracun2!Q33</f>
        <v>N</v>
      </c>
      <c r="S33" s="231" t="str">
        <f>IF(UnosOcena!X33="","",UnosOcena!X33)</f>
        <v/>
      </c>
      <c r="T33" s="205" t="str">
        <f>IF(UnosOcena!Y33="","",UnosOcena!Y33)</f>
        <v/>
      </c>
      <c r="U33" s="154" t="str">
        <f>IF(UnosOcena!S33="","",UnosOcena!S33)</f>
        <v/>
      </c>
      <c r="V33" s="155" t="str">
        <f>IF(UnosOcena!T33="","",UnosOcena!T33)</f>
        <v/>
      </c>
      <c r="W33" s="231" t="str">
        <f>IF(UnosOcena!U33="","",UnosOcena!U33)</f>
        <v/>
      </c>
      <c r="X33" s="205" t="str">
        <f>IF(UnosOcena!V33="","",UnosOcena!V33)</f>
        <v/>
      </c>
    </row>
    <row r="34" spans="1:24">
      <c r="A34" s="18">
        <v>29</v>
      </c>
      <c r="B34" s="4" t="str">
        <f>IF(UnosOcena!B34="","",UnosOcena!B34)</f>
        <v/>
      </c>
      <c r="C34" s="32" t="str">
        <f>IF(UnosOcena!D34="","",UnosOcena!D34)</f>
        <v/>
      </c>
      <c r="D34" s="30" t="str">
        <f>IF(UnosOcena!E34="","",UnosOcena!E34)</f>
        <v/>
      </c>
      <c r="E34" s="30" t="str">
        <f>IF(UnosOcena!F34="","",UnosOcena!F34)</f>
        <v/>
      </c>
      <c r="F34" s="30" t="str">
        <f>IF(UnosOcena!G34="","",UnosOcena!G34)</f>
        <v/>
      </c>
      <c r="G34" s="30" t="str">
        <f>IF(UnosOcena!H34="","",UnosOcena!H34)</f>
        <v/>
      </c>
      <c r="H34" s="30" t="str">
        <f>IF(UnosOcena!I34="","",UnosOcena!I34)</f>
        <v/>
      </c>
      <c r="I34" s="30" t="str">
        <f>IF(UnosOcena!J34="","",UnosOcena!J34)</f>
        <v/>
      </c>
      <c r="J34" s="30" t="str">
        <f>IF(UnosOcena!K34="","",UnosOcena!K34)</f>
        <v/>
      </c>
      <c r="K34" s="30" t="str">
        <f>IF(UnosOcena!L34="","",UnosOcena!L34)</f>
        <v/>
      </c>
      <c r="L34" s="30" t="str">
        <f>IF(UnosOcena!M34="","",UnosOcena!M34)</f>
        <v/>
      </c>
      <c r="M34" s="30" t="str">
        <f>IF(UnosOcena!N34="","",UnosOcena!N34)</f>
        <v/>
      </c>
      <c r="N34" s="30" t="str">
        <f>IF(UnosOcena!O34="","",UnosOcena!O34)</f>
        <v/>
      </c>
      <c r="O34" s="30" t="str">
        <f>IF(UnosOcena!P34="","",UnosOcena!P34)</f>
        <v/>
      </c>
      <c r="P34" s="33" t="str">
        <f>IF(UnosOcena!Q34="","",UnosOcena!Q34)</f>
        <v/>
      </c>
      <c r="Q34" s="228" t="str">
        <f>IF(UnosOcena!W34="","",UnosOcena!W34)</f>
        <v/>
      </c>
      <c r="R34" s="243" t="str">
        <f>Proracun2!Q34</f>
        <v>N</v>
      </c>
      <c r="S34" s="231" t="str">
        <f>IF(UnosOcena!X34="","",UnosOcena!X34)</f>
        <v/>
      </c>
      <c r="T34" s="205" t="str">
        <f>IF(UnosOcena!Y34="","",UnosOcena!Y34)</f>
        <v/>
      </c>
      <c r="U34" s="154" t="str">
        <f>IF(UnosOcena!S34="","",UnosOcena!S34)</f>
        <v/>
      </c>
      <c r="V34" s="155" t="str">
        <f>IF(UnosOcena!T34="","",UnosOcena!T34)</f>
        <v/>
      </c>
      <c r="W34" s="231" t="str">
        <f>IF(UnosOcena!U34="","",UnosOcena!U34)</f>
        <v/>
      </c>
      <c r="X34" s="205" t="str">
        <f>IF(UnosOcena!V34="","",UnosOcena!V34)</f>
        <v/>
      </c>
    </row>
    <row r="35" spans="1:24" ht="13.8" thickBot="1">
      <c r="A35" s="42">
        <v>30</v>
      </c>
      <c r="B35" s="43" t="str">
        <f>IF(UnosOcena!B35="","",UnosOcena!B35)</f>
        <v/>
      </c>
      <c r="C35" s="44" t="str">
        <f>IF(UnosOcena!D35="","",UnosOcena!D35)</f>
        <v/>
      </c>
      <c r="D35" s="45" t="str">
        <f>IF(UnosOcena!E35="","",UnosOcena!E35)</f>
        <v/>
      </c>
      <c r="E35" s="45" t="str">
        <f>IF(UnosOcena!F35="","",UnosOcena!F35)</f>
        <v/>
      </c>
      <c r="F35" s="45" t="str">
        <f>IF(UnosOcena!G35="","",UnosOcena!G35)</f>
        <v/>
      </c>
      <c r="G35" s="45" t="str">
        <f>IF(UnosOcena!H35="","",UnosOcena!H35)</f>
        <v/>
      </c>
      <c r="H35" s="45" t="str">
        <f>IF(UnosOcena!I35="","",UnosOcena!I35)</f>
        <v/>
      </c>
      <c r="I35" s="45" t="str">
        <f>IF(UnosOcena!J35="","",UnosOcena!J35)</f>
        <v/>
      </c>
      <c r="J35" s="45" t="str">
        <f>IF(UnosOcena!K35="","",UnosOcena!K35)</f>
        <v/>
      </c>
      <c r="K35" s="45" t="str">
        <f>IF(UnosOcena!L35="","",UnosOcena!L35)</f>
        <v/>
      </c>
      <c r="L35" s="45" t="str">
        <f>IF(UnosOcena!M35="","",UnosOcena!M35)</f>
        <v/>
      </c>
      <c r="M35" s="45" t="str">
        <f>IF(UnosOcena!N35="","",UnosOcena!N35)</f>
        <v/>
      </c>
      <c r="N35" s="45" t="str">
        <f>IF(UnosOcena!O35="","",UnosOcena!O35)</f>
        <v/>
      </c>
      <c r="O35" s="45" t="str">
        <f>IF(UnosOcena!P35="","",UnosOcena!P35)</f>
        <v/>
      </c>
      <c r="P35" s="46" t="str">
        <f>IF(UnosOcena!Q35="","",UnosOcena!Q35)</f>
        <v/>
      </c>
      <c r="Q35" s="228" t="str">
        <f>IF(UnosOcena!W35="","",UnosOcena!W35)</f>
        <v/>
      </c>
      <c r="R35" s="243" t="str">
        <f>Proracun2!Q35</f>
        <v>N</v>
      </c>
      <c r="S35" s="232" t="str">
        <f>IF(UnosOcena!X35="","",UnosOcena!X35)</f>
        <v/>
      </c>
      <c r="T35" s="249" t="str">
        <f>IF(UnosOcena!Y35="","",UnosOcena!Y35)</f>
        <v/>
      </c>
      <c r="U35" s="247" t="str">
        <f>IF(UnosOcena!S35="","",UnosOcena!S35)</f>
        <v/>
      </c>
      <c r="V35" s="248" t="str">
        <f>IF(UnosOcena!T35="","",UnosOcena!T35)</f>
        <v/>
      </c>
      <c r="W35" s="232" t="str">
        <f>IF(UnosOcena!U35="","",UnosOcena!U35)</f>
        <v/>
      </c>
      <c r="X35" s="249" t="str">
        <f>IF(UnosOcena!V35="","",UnosOcena!V35)</f>
        <v/>
      </c>
    </row>
    <row r="36" spans="1:24" ht="13.8" thickBot="1">
      <c r="A36" s="442" t="s">
        <v>17</v>
      </c>
      <c r="B36" s="443"/>
      <c r="C36" s="48" t="str">
        <f>IF(Proracun2!S4=0,"",AVERAGE(C6:C35))</f>
        <v/>
      </c>
      <c r="D36" s="48" t="str">
        <f>IF(Proracun2!T4=0,"",AVERAGE(D6:D35))</f>
        <v/>
      </c>
      <c r="E36" s="48" t="str">
        <f>IF(Proracun2!U4=0,"",AVERAGE(E6:E35))</f>
        <v/>
      </c>
      <c r="F36" s="48" t="str">
        <f>IF(Proracun2!V4=0,"",AVERAGE(F6:F35))</f>
        <v/>
      </c>
      <c r="G36" s="48" t="str">
        <f>IF(Proracun2!W4=0,"",AVERAGE(G6:G35))</f>
        <v/>
      </c>
      <c r="H36" s="48">
        <f>IF(Proracun2!X4=0,"",AVERAGE(H6:H35))</f>
        <v>5</v>
      </c>
      <c r="I36" s="48">
        <f>IF(Proracun2!Y4=0,"",AVERAGE(I6:I35))</f>
        <v>4</v>
      </c>
      <c r="J36" s="48">
        <f>IF(Proracun2!Z4=0,"",AVERAGE(J6:J35))</f>
        <v>4</v>
      </c>
      <c r="K36" s="48" t="str">
        <f>IF(Proracun2!AA4=0,"",AVERAGE(K6:K35))</f>
        <v/>
      </c>
      <c r="L36" s="48" t="str">
        <f>IF(Proracun2!AB4=0,"",AVERAGE(L6:L35))</f>
        <v/>
      </c>
      <c r="M36" s="48" t="str">
        <f>IF(Proracun2!AC4=0,"",AVERAGE(M6:M35))</f>
        <v/>
      </c>
      <c r="N36" s="48" t="str">
        <f>IF(Proracun2!AD4=0,"",AVERAGE(N6:N35))</f>
        <v/>
      </c>
      <c r="O36" s="48" t="str">
        <f>IF(Proracun2!AE4=0,"",AVERAGE(O6:O35))</f>
        <v/>
      </c>
      <c r="P36" s="48" t="str">
        <f>IF(Proracun2!AF4=0,"",AVERAGE(P6:P35))</f>
        <v/>
      </c>
      <c r="Q36" s="51" t="str">
        <f>IF(Proracun2!AG4=0,"",AVERAGE(Q6:Q35))</f>
        <v/>
      </c>
      <c r="R36" s="151">
        <f>AVERAGE(C36:Q36)</f>
        <v>4.333333333333333</v>
      </c>
      <c r="S36" s="252" t="e">
        <f>AVERAGE(S6:S35)</f>
        <v>#DIV/0!</v>
      </c>
      <c r="T36" s="253" t="e">
        <f>AVERAGE(T6:T35)</f>
        <v>#DIV/0!</v>
      </c>
      <c r="U36" s="254">
        <f>30-COUNTBLANK(U6:U35)</f>
        <v>0</v>
      </c>
      <c r="V36" s="255">
        <f>30-COUNTBLANK(V6:V35)</f>
        <v>0</v>
      </c>
      <c r="W36" s="256">
        <f>30-COUNTBLANK(W6:W35)</f>
        <v>0</v>
      </c>
      <c r="X36" s="257">
        <f>30-COUNTBLANK(X6:X35)</f>
        <v>0</v>
      </c>
    </row>
    <row r="37" spans="1:24" ht="13.8" thickBot="1">
      <c r="A37" s="521" t="s">
        <v>40</v>
      </c>
      <c r="B37" s="522"/>
      <c r="C37" s="522"/>
      <c r="D37" s="522"/>
      <c r="E37" s="522"/>
      <c r="F37" s="522"/>
      <c r="G37" s="522"/>
      <c r="H37" s="522"/>
      <c r="I37" s="522"/>
      <c r="J37" s="522"/>
      <c r="K37" s="522"/>
      <c r="L37" s="522"/>
      <c r="M37" s="522"/>
      <c r="N37" s="522"/>
      <c r="O37" s="522"/>
      <c r="P37" s="522"/>
      <c r="Q37" s="523"/>
      <c r="R37" s="250" t="s">
        <v>41</v>
      </c>
      <c r="S37" s="514" t="s">
        <v>151</v>
      </c>
      <c r="T37" s="515"/>
      <c r="U37" s="515"/>
      <c r="V37" s="515"/>
      <c r="W37" s="515"/>
      <c r="X37" s="516"/>
    </row>
    <row r="38" spans="1:24" ht="12.75" customHeight="1">
      <c r="A38" s="525" t="s">
        <v>30</v>
      </c>
      <c r="B38" s="47" t="s">
        <v>19</v>
      </c>
      <c r="C38" s="47">
        <f t="shared" ref="C38:Q38" si="0">COUNTIF(C6:C35,"=5")</f>
        <v>0</v>
      </c>
      <c r="D38" s="47">
        <f t="shared" si="0"/>
        <v>0</v>
      </c>
      <c r="E38" s="47">
        <f t="shared" si="0"/>
        <v>0</v>
      </c>
      <c r="F38" s="47">
        <f t="shared" si="0"/>
        <v>0</v>
      </c>
      <c r="G38" s="47">
        <f t="shared" si="0"/>
        <v>0</v>
      </c>
      <c r="H38" s="47">
        <f t="shared" si="0"/>
        <v>1</v>
      </c>
      <c r="I38" s="47">
        <f t="shared" si="0"/>
        <v>0</v>
      </c>
      <c r="J38" s="47">
        <f t="shared" si="0"/>
        <v>0</v>
      </c>
      <c r="K38" s="47">
        <f t="shared" si="0"/>
        <v>0</v>
      </c>
      <c r="L38" s="47">
        <f t="shared" si="0"/>
        <v>0</v>
      </c>
      <c r="M38" s="47">
        <f t="shared" si="0"/>
        <v>0</v>
      </c>
      <c r="N38" s="47">
        <f t="shared" si="0"/>
        <v>0</v>
      </c>
      <c r="O38" s="47">
        <f t="shared" si="0"/>
        <v>0</v>
      </c>
      <c r="P38" s="26">
        <f t="shared" si="0"/>
        <v>0</v>
      </c>
      <c r="Q38" s="240">
        <f t="shared" si="0"/>
        <v>0</v>
      </c>
      <c r="R38" s="251">
        <f t="shared" ref="R38:R43" si="1">SUM(C38:Q38)</f>
        <v>1</v>
      </c>
      <c r="S38" s="508" t="s">
        <v>152</v>
      </c>
      <c r="T38" s="509"/>
      <c r="U38" s="258">
        <f>COUNTIF(U6:U35,"=i")</f>
        <v>0</v>
      </c>
      <c r="V38" s="260">
        <f>COUNTIF(V6:V35,"=i")</f>
        <v>0</v>
      </c>
      <c r="W38" s="262">
        <f>COUNTIF(W6:W35,"=i")</f>
        <v>0</v>
      </c>
      <c r="X38" s="259">
        <f>COUNTIF(X6:X35,"=i")</f>
        <v>0</v>
      </c>
    </row>
    <row r="39" spans="1:24">
      <c r="A39" s="526"/>
      <c r="B39" s="21" t="s">
        <v>26</v>
      </c>
      <c r="C39" s="21">
        <f t="shared" ref="C39:Q39" si="2">COUNTIF(C6:C35,"=4")</f>
        <v>0</v>
      </c>
      <c r="D39" s="21">
        <f t="shared" si="2"/>
        <v>0</v>
      </c>
      <c r="E39" s="21">
        <f t="shared" si="2"/>
        <v>0</v>
      </c>
      <c r="F39" s="21">
        <f t="shared" si="2"/>
        <v>0</v>
      </c>
      <c r="G39" s="21">
        <f t="shared" si="2"/>
        <v>0</v>
      </c>
      <c r="H39" s="21">
        <f t="shared" si="2"/>
        <v>0</v>
      </c>
      <c r="I39" s="21">
        <f t="shared" si="2"/>
        <v>1</v>
      </c>
      <c r="J39" s="21">
        <f t="shared" si="2"/>
        <v>1</v>
      </c>
      <c r="K39" s="21">
        <f t="shared" si="2"/>
        <v>0</v>
      </c>
      <c r="L39" s="21">
        <f t="shared" si="2"/>
        <v>0</v>
      </c>
      <c r="M39" s="21">
        <f t="shared" si="2"/>
        <v>0</v>
      </c>
      <c r="N39" s="21">
        <f t="shared" si="2"/>
        <v>0</v>
      </c>
      <c r="O39" s="21">
        <f t="shared" si="2"/>
        <v>0</v>
      </c>
      <c r="P39" s="29">
        <f t="shared" si="2"/>
        <v>0</v>
      </c>
      <c r="Q39" s="241">
        <f t="shared" si="2"/>
        <v>0</v>
      </c>
      <c r="R39" s="251">
        <f t="shared" si="1"/>
        <v>2</v>
      </c>
      <c r="S39" s="517" t="s">
        <v>126</v>
      </c>
      <c r="T39" s="518"/>
      <c r="U39" s="224">
        <f>COUNTIF(U6:U35,"=d")</f>
        <v>0</v>
      </c>
      <c r="V39" s="261">
        <f>COUNTIF(V6:V35,"=d")</f>
        <v>0</v>
      </c>
      <c r="W39" s="231">
        <f>COUNTIF(W6:W35,"=d")</f>
        <v>0</v>
      </c>
      <c r="X39" s="205">
        <f>COUNTIF(X6:X35,"=d")</f>
        <v>0</v>
      </c>
    </row>
    <row r="40" spans="1:24">
      <c r="A40" s="526"/>
      <c r="B40" s="21" t="s">
        <v>7</v>
      </c>
      <c r="C40" s="21">
        <f t="shared" ref="C40:Q40" si="3">COUNTIF(C6:C35,"=3")</f>
        <v>0</v>
      </c>
      <c r="D40" s="21">
        <f t="shared" si="3"/>
        <v>0</v>
      </c>
      <c r="E40" s="21">
        <f t="shared" si="3"/>
        <v>0</v>
      </c>
      <c r="F40" s="21">
        <f t="shared" si="3"/>
        <v>0</v>
      </c>
      <c r="G40" s="21">
        <f t="shared" si="3"/>
        <v>0</v>
      </c>
      <c r="H40" s="21">
        <f t="shared" si="3"/>
        <v>0</v>
      </c>
      <c r="I40" s="21">
        <f t="shared" si="3"/>
        <v>0</v>
      </c>
      <c r="J40" s="21">
        <f t="shared" si="3"/>
        <v>0</v>
      </c>
      <c r="K40" s="21">
        <f t="shared" si="3"/>
        <v>0</v>
      </c>
      <c r="L40" s="21">
        <f t="shared" si="3"/>
        <v>0</v>
      </c>
      <c r="M40" s="21">
        <f t="shared" si="3"/>
        <v>0</v>
      </c>
      <c r="N40" s="21">
        <f t="shared" si="3"/>
        <v>0</v>
      </c>
      <c r="O40" s="21">
        <f t="shared" si="3"/>
        <v>0</v>
      </c>
      <c r="P40" s="29">
        <f t="shared" si="3"/>
        <v>0</v>
      </c>
      <c r="Q40" s="241">
        <f t="shared" si="3"/>
        <v>0</v>
      </c>
      <c r="R40" s="251">
        <f t="shared" si="1"/>
        <v>0</v>
      </c>
      <c r="S40" s="517" t="s">
        <v>153</v>
      </c>
      <c r="T40" s="518"/>
      <c r="U40" s="224">
        <f>COUNTIF(U6:U35,"=z")</f>
        <v>0</v>
      </c>
      <c r="V40" s="261">
        <f>COUNTIF(V6:V35,"=z")</f>
        <v>0</v>
      </c>
      <c r="W40" s="231">
        <f>COUNTIF(W6:W35,"=z")</f>
        <v>0</v>
      </c>
      <c r="X40" s="205">
        <f>COUNTIF(X6:X35,"=z")</f>
        <v>0</v>
      </c>
    </row>
    <row r="41" spans="1:24" ht="13.8" thickBot="1">
      <c r="A41" s="526"/>
      <c r="B41" s="21" t="s">
        <v>20</v>
      </c>
      <c r="C41" s="21">
        <f t="shared" ref="C41:Q41" si="4">COUNTIF(C6:C35,"=2")</f>
        <v>0</v>
      </c>
      <c r="D41" s="21">
        <f t="shared" si="4"/>
        <v>0</v>
      </c>
      <c r="E41" s="21">
        <f t="shared" si="4"/>
        <v>0</v>
      </c>
      <c r="F41" s="21">
        <f t="shared" si="4"/>
        <v>0</v>
      </c>
      <c r="G41" s="21">
        <f t="shared" si="4"/>
        <v>0</v>
      </c>
      <c r="H41" s="21">
        <f t="shared" si="4"/>
        <v>0</v>
      </c>
      <c r="I41" s="21">
        <f t="shared" si="4"/>
        <v>0</v>
      </c>
      <c r="J41" s="21">
        <f t="shared" si="4"/>
        <v>0</v>
      </c>
      <c r="K41" s="21">
        <f t="shared" si="4"/>
        <v>0</v>
      </c>
      <c r="L41" s="21">
        <f t="shared" si="4"/>
        <v>0</v>
      </c>
      <c r="M41" s="21">
        <f t="shared" si="4"/>
        <v>0</v>
      </c>
      <c r="N41" s="21">
        <f t="shared" si="4"/>
        <v>0</v>
      </c>
      <c r="O41" s="21">
        <f t="shared" si="4"/>
        <v>0</v>
      </c>
      <c r="P41" s="29">
        <f t="shared" si="4"/>
        <v>0</v>
      </c>
      <c r="Q41" s="241">
        <f t="shared" si="4"/>
        <v>0</v>
      </c>
      <c r="R41" s="251">
        <f t="shared" si="1"/>
        <v>0</v>
      </c>
      <c r="S41" s="506" t="s">
        <v>138</v>
      </c>
      <c r="T41" s="507"/>
      <c r="U41" s="493">
        <f>U38+V38+U39+V39+U40+V40</f>
        <v>0</v>
      </c>
      <c r="V41" s="494"/>
      <c r="W41" s="495">
        <f>W38+X38+W39+X39+W40+X40</f>
        <v>0</v>
      </c>
      <c r="X41" s="487"/>
    </row>
    <row r="42" spans="1:24">
      <c r="A42" s="526"/>
      <c r="B42" s="21" t="s">
        <v>21</v>
      </c>
      <c r="C42" s="21">
        <f t="shared" ref="C42:Q42" si="5">COUNTIF(C6:C35,"=1")</f>
        <v>0</v>
      </c>
      <c r="D42" s="21">
        <f t="shared" si="5"/>
        <v>0</v>
      </c>
      <c r="E42" s="21">
        <f t="shared" si="5"/>
        <v>0</v>
      </c>
      <c r="F42" s="21">
        <f t="shared" si="5"/>
        <v>0</v>
      </c>
      <c r="G42" s="21">
        <f t="shared" si="5"/>
        <v>0</v>
      </c>
      <c r="H42" s="21">
        <f t="shared" si="5"/>
        <v>0</v>
      </c>
      <c r="I42" s="21">
        <f t="shared" si="5"/>
        <v>0</v>
      </c>
      <c r="J42" s="21">
        <f t="shared" si="5"/>
        <v>0</v>
      </c>
      <c r="K42" s="21">
        <f t="shared" si="5"/>
        <v>0</v>
      </c>
      <c r="L42" s="21">
        <f t="shared" si="5"/>
        <v>0</v>
      </c>
      <c r="M42" s="21">
        <f t="shared" si="5"/>
        <v>0</v>
      </c>
      <c r="N42" s="21">
        <f t="shared" si="5"/>
        <v>0</v>
      </c>
      <c r="O42" s="21">
        <f t="shared" si="5"/>
        <v>0</v>
      </c>
      <c r="P42" s="29">
        <f t="shared" si="5"/>
        <v>0</v>
      </c>
      <c r="Q42" s="241">
        <f t="shared" si="5"/>
        <v>0</v>
      </c>
      <c r="R42" s="251">
        <f t="shared" si="1"/>
        <v>0</v>
      </c>
      <c r="S42" s="508" t="s">
        <v>154</v>
      </c>
      <c r="T42" s="509"/>
      <c r="U42" s="510">
        <f>M56-Proracun2!U36</f>
        <v>0</v>
      </c>
      <c r="V42" s="511"/>
      <c r="W42" s="512">
        <f>M56-Proracun2!Y36</f>
        <v>0</v>
      </c>
      <c r="X42" s="483"/>
    </row>
    <row r="43" spans="1:24" ht="13.8" thickBot="1">
      <c r="A43" s="527"/>
      <c r="B43" s="65" t="s">
        <v>50</v>
      </c>
      <c r="C43" s="69">
        <f>IF(COUNTIF(C6:C35,"")=30,0,COUNTIF(C6:C35,"")-COUNTIF(B6:B35,""))</f>
        <v>0</v>
      </c>
      <c r="D43" s="69">
        <f>IF(COUNTIF(D6:D35,"")=30,0,COUNTIF(D6:D35,"")-COUNTIF(B6:B35,""))</f>
        <v>0</v>
      </c>
      <c r="E43" s="69">
        <f>IF(COUNTIF(E6:E35,"")=30,0,COUNTIF(E6:E35,"")-COUNTIF(B6:B35,""))</f>
        <v>0</v>
      </c>
      <c r="F43" s="69">
        <f>IF(COUNTIF(F6:F35,"")=30,0,COUNTIF(F6:F35,"")-COUNTIF(B6:B35,""))</f>
        <v>0</v>
      </c>
      <c r="G43" s="69">
        <f>IF(COUNTIF(G6:G35,"")=30,0,COUNTIF(G6:G35,"")-COUNTIF(B6:B35,""))</f>
        <v>0</v>
      </c>
      <c r="H43" s="69">
        <f>IF(COUNTIF(H6:H35,"")=30,0,COUNTIF(H6:H35,"")-COUNTIF(B6:B35,""))</f>
        <v>-1</v>
      </c>
      <c r="I43" s="69">
        <f>IF(COUNTIF(I6:I35,"")=30,0,COUNTIF(I6:I35,"")-COUNTIF(B6:B35,""))</f>
        <v>-1</v>
      </c>
      <c r="J43" s="69">
        <f>IF(COUNTIF(J6:J35,"")=30,0,COUNTIF(J6:J35,"")-COUNTIF(B6:B35,""))</f>
        <v>-1</v>
      </c>
      <c r="K43" s="69">
        <f>IF(COUNTIF(K6:K35,"")=30,0,COUNTIF(K6:K35,"")-COUNTIF(B6:B35,""))</f>
        <v>0</v>
      </c>
      <c r="L43" s="69">
        <f>IF(COUNTIF(L6:L35,"")=30,0,COUNTIF(L6:L35,"")-COUNTIF(B6:B35,""))</f>
        <v>0</v>
      </c>
      <c r="M43" s="69">
        <f>IF(COUNTIF(M6:M35,"")=30,0,COUNTIF(M6:M35,"")-COUNTIF(B6:B35,""))</f>
        <v>0</v>
      </c>
      <c r="N43" s="69">
        <f>IF(COUNTIF(N6:N35,"")=30,0,COUNTIF(N6:N35,"")-COUNTIF(B6:B35,""))</f>
        <v>0</v>
      </c>
      <c r="O43" s="69">
        <f>IF(COUNTIF(O6:O35,"")=30,0,COUNTIF(O6:O35,"")-COUNTIF(B6:B35,""))</f>
        <v>0</v>
      </c>
      <c r="P43" s="87">
        <f>IF(COUNTIF(P6:P35,"")=30,0,COUNTIF(P6:P35,"")-COUNTIF(B6:B35,""))</f>
        <v>0</v>
      </c>
      <c r="Q43" s="242">
        <f>IF(COUNTIF(Q6:Q35,"")=30,0,COUNTIF(Q6:Q35,"")-COUNTIF(B6:B35,""))</f>
        <v>0</v>
      </c>
      <c r="R43" s="251">
        <f t="shared" si="1"/>
        <v>-3</v>
      </c>
      <c r="S43" s="519" t="s">
        <v>155</v>
      </c>
      <c r="T43" s="520"/>
      <c r="U43" s="493">
        <f>U41+U42</f>
        <v>0</v>
      </c>
      <c r="V43" s="494"/>
      <c r="W43" s="495">
        <f>W41+W42</f>
        <v>0</v>
      </c>
      <c r="X43" s="487"/>
    </row>
    <row r="44" spans="1:24" ht="13.8" thickBot="1">
      <c r="A44" s="382" t="s">
        <v>43</v>
      </c>
      <c r="B44" s="383"/>
      <c r="C44" s="383"/>
      <c r="D44" s="383"/>
      <c r="E44" s="383"/>
      <c r="F44" s="383"/>
      <c r="G44" s="383"/>
      <c r="H44" s="383"/>
      <c r="I44" s="383"/>
      <c r="J44" s="383"/>
      <c r="K44" s="383"/>
      <c r="L44" s="383"/>
      <c r="M44" s="383"/>
      <c r="N44" s="383"/>
      <c r="O44" s="383"/>
      <c r="P44" s="383"/>
      <c r="Q44" s="382" t="s">
        <v>144</v>
      </c>
      <c r="R44" s="383"/>
      <c r="S44" s="383"/>
      <c r="T44" s="383"/>
      <c r="U44" s="383"/>
      <c r="V44" s="383"/>
      <c r="W44" s="383"/>
      <c r="X44" s="384"/>
    </row>
    <row r="45" spans="1:24" ht="12.75" customHeight="1">
      <c r="A45" s="417" t="s">
        <v>18</v>
      </c>
      <c r="B45" s="19" t="s">
        <v>22</v>
      </c>
      <c r="C45" s="64">
        <f>Proracun2!J36</f>
        <v>0</v>
      </c>
      <c r="D45" s="437" t="e">
        <f>C45*100/M56</f>
        <v>#DIV/0!</v>
      </c>
      <c r="E45" s="437"/>
      <c r="F45" s="28" t="s">
        <v>11</v>
      </c>
      <c r="G45" s="448" t="s">
        <v>25</v>
      </c>
      <c r="H45" s="445" t="s">
        <v>34</v>
      </c>
      <c r="I45" s="446"/>
      <c r="J45" s="446"/>
      <c r="K45" s="446"/>
      <c r="L45" s="446"/>
      <c r="M45" s="27">
        <f>COUNTIF(Q6:Q35,"=5")</f>
        <v>0</v>
      </c>
      <c r="N45" s="444" t="e">
        <f>M45*100/M56</f>
        <v>#DIV/0!</v>
      </c>
      <c r="O45" s="444"/>
      <c r="P45" s="83" t="s">
        <v>11</v>
      </c>
      <c r="Q45" s="376" t="s">
        <v>133</v>
      </c>
      <c r="R45" s="370" t="s">
        <v>115</v>
      </c>
      <c r="S45" s="371"/>
      <c r="T45" s="370" t="s">
        <v>137</v>
      </c>
      <c r="U45" s="371"/>
      <c r="V45" s="385" t="s">
        <v>138</v>
      </c>
      <c r="W45" s="386"/>
      <c r="X45" s="387"/>
    </row>
    <row r="46" spans="1:24">
      <c r="A46" s="418"/>
      <c r="B46" s="20" t="s">
        <v>8</v>
      </c>
      <c r="C46" s="21">
        <f>Proracun2!L36</f>
        <v>1</v>
      </c>
      <c r="D46" s="423" t="e">
        <f>C46*100/M56</f>
        <v>#DIV/0!</v>
      </c>
      <c r="E46" s="423"/>
      <c r="F46" s="29" t="s">
        <v>11</v>
      </c>
      <c r="G46" s="449"/>
      <c r="H46" s="426" t="s">
        <v>35</v>
      </c>
      <c r="I46" s="427"/>
      <c r="J46" s="427"/>
      <c r="K46" s="427"/>
      <c r="L46" s="427"/>
      <c r="M46" s="30">
        <f>COUNTIF(Q6:Q35,"=4")</f>
        <v>0</v>
      </c>
      <c r="N46" s="422" t="e">
        <f>M46*100/M56</f>
        <v>#DIV/0!</v>
      </c>
      <c r="O46" s="422"/>
      <c r="P46" s="22" t="s">
        <v>11</v>
      </c>
      <c r="Q46" s="377"/>
      <c r="R46" s="210" t="s">
        <v>132</v>
      </c>
      <c r="S46" s="203">
        <f>Izostanci!G11</f>
        <v>0</v>
      </c>
      <c r="T46" s="502">
        <f>Izostanci!I11</f>
        <v>0</v>
      </c>
      <c r="U46" s="503"/>
      <c r="V46" s="496">
        <f>Izostanci!K11</f>
        <v>0</v>
      </c>
      <c r="W46" s="497"/>
      <c r="X46" s="498"/>
    </row>
    <row r="47" spans="1:24" ht="13.8" thickBot="1">
      <c r="A47" s="418"/>
      <c r="B47" s="20" t="s">
        <v>9</v>
      </c>
      <c r="C47" s="21">
        <f>Proracun2!N36</f>
        <v>0</v>
      </c>
      <c r="D47" s="423" t="e">
        <f>C47*100/M56</f>
        <v>#DIV/0!</v>
      </c>
      <c r="E47" s="423"/>
      <c r="F47" s="29" t="s">
        <v>11</v>
      </c>
      <c r="G47" s="449"/>
      <c r="H47" s="426" t="s">
        <v>36</v>
      </c>
      <c r="I47" s="427"/>
      <c r="J47" s="427"/>
      <c r="K47" s="427"/>
      <c r="L47" s="427"/>
      <c r="M47" s="30">
        <f>COUNTIF(Q6:Q35,"=3")</f>
        <v>0</v>
      </c>
      <c r="N47" s="422" t="e">
        <f>M47*100/M56</f>
        <v>#DIV/0!</v>
      </c>
      <c r="O47" s="422"/>
      <c r="P47" s="22" t="s">
        <v>11</v>
      </c>
      <c r="Q47" s="378"/>
      <c r="R47" s="263" t="s">
        <v>156</v>
      </c>
      <c r="S47" s="264">
        <f>Izostanci!H11</f>
        <v>0</v>
      </c>
      <c r="T47" s="504">
        <f>Izostanci!J11</f>
        <v>0</v>
      </c>
      <c r="U47" s="505"/>
      <c r="V47" s="499">
        <f>Izostanci!L11</f>
        <v>0</v>
      </c>
      <c r="W47" s="500"/>
      <c r="X47" s="501"/>
    </row>
    <row r="48" spans="1:24">
      <c r="A48" s="418"/>
      <c r="B48" s="20" t="s">
        <v>10</v>
      </c>
      <c r="C48" s="21">
        <f>Proracun2!P36</f>
        <v>0</v>
      </c>
      <c r="D48" s="423" t="e">
        <f>C48*100/M56</f>
        <v>#DIV/0!</v>
      </c>
      <c r="E48" s="423"/>
      <c r="F48" s="29" t="s">
        <v>11</v>
      </c>
      <c r="G48" s="449"/>
      <c r="H48" s="426" t="s">
        <v>37</v>
      </c>
      <c r="I48" s="427"/>
      <c r="J48" s="427"/>
      <c r="K48" s="427"/>
      <c r="L48" s="427"/>
      <c r="M48" s="30">
        <f>COUNTIF(Q6:Q35,"=2")</f>
        <v>0</v>
      </c>
      <c r="N48" s="422" t="e">
        <f>M48*100/M56</f>
        <v>#DIV/0!</v>
      </c>
      <c r="O48" s="422"/>
      <c r="P48" s="22" t="s">
        <v>11</v>
      </c>
      <c r="Q48" s="376" t="s">
        <v>134</v>
      </c>
      <c r="R48" s="370" t="s">
        <v>87</v>
      </c>
      <c r="S48" s="371"/>
      <c r="T48" s="370" t="s">
        <v>139</v>
      </c>
      <c r="U48" s="371"/>
      <c r="V48" s="385" t="s">
        <v>138</v>
      </c>
      <c r="W48" s="386"/>
      <c r="X48" s="387"/>
    </row>
    <row r="49" spans="1:24">
      <c r="A49" s="418"/>
      <c r="B49" s="20" t="s">
        <v>31</v>
      </c>
      <c r="C49" s="21">
        <f>COUNTIF(Proracun2!H6:H35,"&gt;0")</f>
        <v>0</v>
      </c>
      <c r="D49" s="423" t="e">
        <f>C49*100/M56</f>
        <v>#DIV/0!</v>
      </c>
      <c r="E49" s="423"/>
      <c r="F49" s="29" t="s">
        <v>11</v>
      </c>
      <c r="G49" s="449"/>
      <c r="H49" s="426" t="s">
        <v>38</v>
      </c>
      <c r="I49" s="427"/>
      <c r="J49" s="427"/>
      <c r="K49" s="427"/>
      <c r="L49" s="427"/>
      <c r="M49" s="30">
        <f>COUNTIF(Q6:Q35,"=1")</f>
        <v>0</v>
      </c>
      <c r="N49" s="422" t="e">
        <f>M49*100/M56</f>
        <v>#DIV/0!</v>
      </c>
      <c r="O49" s="422"/>
      <c r="P49" s="22" t="s">
        <v>11</v>
      </c>
      <c r="Q49" s="377"/>
      <c r="R49" s="210" t="s">
        <v>132</v>
      </c>
      <c r="S49" s="212">
        <f>Izostanci!M11</f>
        <v>0</v>
      </c>
      <c r="T49" s="372">
        <f>Izostanci!O11</f>
        <v>0</v>
      </c>
      <c r="U49" s="373"/>
      <c r="V49" s="388">
        <f>Izostanci!Q11</f>
        <v>0</v>
      </c>
      <c r="W49" s="389"/>
      <c r="X49" s="390"/>
    </row>
    <row r="50" spans="1:24" ht="13.8" thickBot="1">
      <c r="A50" s="419"/>
      <c r="B50" s="62" t="s">
        <v>68</v>
      </c>
      <c r="C50" s="69">
        <f>COUNTIF(Proracun1!D6:D35,"&gt;0")-COUNTIF(B6:B35,"")</f>
        <v>-1</v>
      </c>
      <c r="D50" s="415" t="e">
        <f>C50*100/M56</f>
        <v>#DIV/0!</v>
      </c>
      <c r="E50" s="416"/>
      <c r="F50" s="63" t="s">
        <v>11</v>
      </c>
      <c r="G50" s="450"/>
      <c r="H50" s="462" t="s">
        <v>65</v>
      </c>
      <c r="I50" s="463"/>
      <c r="J50" s="463"/>
      <c r="K50" s="463"/>
      <c r="L50" s="463"/>
      <c r="M50" s="55">
        <f>Q43</f>
        <v>0</v>
      </c>
      <c r="N50" s="428" t="e">
        <f>M50*100/M56</f>
        <v>#DIV/0!</v>
      </c>
      <c r="O50" s="428"/>
      <c r="P50" s="66" t="s">
        <v>11</v>
      </c>
      <c r="Q50" s="378"/>
      <c r="R50" s="263" t="s">
        <v>156</v>
      </c>
      <c r="S50" s="218">
        <f>Izostanci!N11</f>
        <v>0</v>
      </c>
      <c r="T50" s="374">
        <f>Izostanci!P11</f>
        <v>0</v>
      </c>
      <c r="U50" s="375"/>
      <c r="V50" s="391">
        <f>Izostanci!R11</f>
        <v>0</v>
      </c>
      <c r="W50" s="392"/>
      <c r="X50" s="393"/>
    </row>
    <row r="51" spans="1:24" ht="13.8" thickBot="1">
      <c r="A51" s="432" t="s">
        <v>60</v>
      </c>
      <c r="B51" s="25" t="s">
        <v>27</v>
      </c>
      <c r="C51" s="47">
        <f>COUNTIF(Proracun2!H6:H35,"=1")</f>
        <v>0</v>
      </c>
      <c r="D51" s="470" t="e">
        <f>C51*100/M56</f>
        <v>#DIV/0!</v>
      </c>
      <c r="E51" s="470"/>
      <c r="F51" s="26" t="s">
        <v>11</v>
      </c>
      <c r="G51" s="528" t="s">
        <v>54</v>
      </c>
      <c r="H51" s="529"/>
      <c r="I51" s="529"/>
      <c r="J51" s="529"/>
      <c r="K51" s="529"/>
      <c r="L51" s="529"/>
      <c r="M51" s="67">
        <f>COUNTIF(Proracun2!I6:I35,"=5")</f>
        <v>0</v>
      </c>
      <c r="N51" s="397" t="e">
        <f>M51*100/M56</f>
        <v>#DIV/0!</v>
      </c>
      <c r="O51" s="397"/>
      <c r="P51" s="84" t="s">
        <v>11</v>
      </c>
      <c r="Q51" s="362" t="s">
        <v>140</v>
      </c>
      <c r="R51" s="363"/>
      <c r="S51" s="363"/>
      <c r="T51" s="363"/>
      <c r="U51" s="363"/>
      <c r="V51" s="364"/>
      <c r="W51" s="482">
        <f>Izostanci!D11</f>
        <v>0</v>
      </c>
      <c r="X51" s="483"/>
    </row>
    <row r="52" spans="1:24">
      <c r="A52" s="433"/>
      <c r="B52" s="20" t="s">
        <v>28</v>
      </c>
      <c r="C52" s="21">
        <f>COUNTIF(Proracun2!H6:H35,"=2")</f>
        <v>0</v>
      </c>
      <c r="D52" s="423" t="e">
        <f>C52*100/M56</f>
        <v>#DIV/0!</v>
      </c>
      <c r="E52" s="423"/>
      <c r="F52" s="22" t="s">
        <v>11</v>
      </c>
      <c r="G52" s="459" t="s">
        <v>66</v>
      </c>
      <c r="H52" s="460"/>
      <c r="I52" s="460"/>
      <c r="J52" s="460"/>
      <c r="K52" s="460"/>
      <c r="L52" s="460"/>
      <c r="M52" s="27">
        <f>COUNTIF(Proracun2!D6:D35,"=0")</f>
        <v>1</v>
      </c>
      <c r="N52" s="398" t="e">
        <f>M52*100/M56</f>
        <v>#DIV/0!</v>
      </c>
      <c r="O52" s="398"/>
      <c r="P52" s="85" t="s">
        <v>11</v>
      </c>
      <c r="Q52" s="365" t="s">
        <v>142</v>
      </c>
      <c r="R52" s="366"/>
      <c r="S52" s="366"/>
      <c r="T52" s="366"/>
      <c r="U52" s="366"/>
      <c r="V52" s="367"/>
      <c r="W52" s="484">
        <f>Izostanci!E11</f>
        <v>0</v>
      </c>
      <c r="X52" s="485"/>
    </row>
    <row r="53" spans="1:24" ht="13.8" thickBot="1">
      <c r="A53" s="433"/>
      <c r="B53" s="20" t="s">
        <v>29</v>
      </c>
      <c r="C53" s="21">
        <f>COUNTIF(Proracun2!H6:H35,"=3")</f>
        <v>0</v>
      </c>
      <c r="D53" s="423" t="e">
        <f>C53*100/M56</f>
        <v>#DIV/0!</v>
      </c>
      <c r="E53" s="423"/>
      <c r="F53" s="22" t="s">
        <v>11</v>
      </c>
      <c r="G53" s="455" t="s">
        <v>53</v>
      </c>
      <c r="H53" s="456"/>
      <c r="I53" s="456"/>
      <c r="J53" s="456"/>
      <c r="K53" s="456"/>
      <c r="L53" s="456"/>
      <c r="M53" s="30">
        <f>COUNTIF(Proracun2!I6:I35,"&gt;0")</f>
        <v>1</v>
      </c>
      <c r="N53" s="396" t="e">
        <f>M53*100/M56</f>
        <v>#DIV/0!</v>
      </c>
      <c r="O53" s="396"/>
      <c r="P53" s="86" t="s">
        <v>11</v>
      </c>
      <c r="Q53" s="402" t="s">
        <v>141</v>
      </c>
      <c r="R53" s="403"/>
      <c r="S53" s="403"/>
      <c r="T53" s="403"/>
      <c r="U53" s="403"/>
      <c r="V53" s="404"/>
      <c r="W53" s="486">
        <f>Izostanci!F11</f>
        <v>0</v>
      </c>
      <c r="X53" s="487"/>
    </row>
    <row r="54" spans="1:24" ht="13.8" thickBot="1">
      <c r="A54" s="433"/>
      <c r="B54" s="266" t="s">
        <v>159</v>
      </c>
      <c r="C54" s="24">
        <f>COUNTIF(Proracun2!H6:H35,"&gt;=4")</f>
        <v>0</v>
      </c>
      <c r="D54" s="453" t="e">
        <f>C54*100/M56</f>
        <v>#DIV/0!</v>
      </c>
      <c r="E54" s="453"/>
      <c r="F54" s="267" t="s">
        <v>11</v>
      </c>
      <c r="G54" s="457" t="s">
        <v>52</v>
      </c>
      <c r="H54" s="458"/>
      <c r="I54" s="458"/>
      <c r="J54" s="458"/>
      <c r="K54" s="458"/>
      <c r="L54" s="458"/>
      <c r="M54" s="45">
        <f>COUNTIF(Proracun2!H6:H35,"&gt;0")</f>
        <v>0</v>
      </c>
      <c r="N54" s="407" t="e">
        <f>M54*100/M56</f>
        <v>#DIV/0!</v>
      </c>
      <c r="O54" s="407"/>
      <c r="P54" s="265" t="s">
        <v>11</v>
      </c>
      <c r="Q54" s="490" t="s">
        <v>157</v>
      </c>
      <c r="R54" s="491"/>
      <c r="S54" s="491"/>
      <c r="T54" s="491"/>
      <c r="U54" s="491"/>
      <c r="V54" s="492"/>
      <c r="W54" s="488">
        <f>AVERAGE(C36:P36)</f>
        <v>4.333333333333333</v>
      </c>
      <c r="X54" s="489"/>
    </row>
    <row r="55" spans="1:24" ht="14.4" thickBot="1">
      <c r="A55" s="434"/>
      <c r="B55" s="269" t="s">
        <v>149</v>
      </c>
      <c r="C55" s="270">
        <f>COUNTIF(Proracun2!G6:G35,"&gt;0")</f>
        <v>0</v>
      </c>
      <c r="D55" s="454" t="e">
        <f>C55*100/M56</f>
        <v>#DIV/0!</v>
      </c>
      <c r="E55" s="454"/>
      <c r="F55" s="271" t="s">
        <v>11</v>
      </c>
      <c r="G55" s="435" t="s">
        <v>150</v>
      </c>
      <c r="H55" s="436"/>
      <c r="I55" s="436"/>
      <c r="J55" s="436"/>
      <c r="K55" s="436"/>
      <c r="L55" s="436"/>
      <c r="M55" s="272">
        <f>COUNTIF(Proracun1!D6:D35,"&gt;0")-COUNTIF(B6:B35,"")</f>
        <v>-1</v>
      </c>
      <c r="N55" s="469" t="e">
        <f>M55*100/M56</f>
        <v>#DIV/0!</v>
      </c>
      <c r="O55" s="469"/>
      <c r="P55" s="170" t="s">
        <v>11</v>
      </c>
      <c r="Q55" s="347" t="s">
        <v>42</v>
      </c>
      <c r="R55" s="348"/>
      <c r="S55" s="348"/>
      <c r="T55" s="348"/>
      <c r="U55" s="348"/>
      <c r="V55" s="349"/>
      <c r="W55" s="474">
        <f>AVERAGE(C36:Q36)</f>
        <v>4.333333333333333</v>
      </c>
      <c r="X55" s="475"/>
    </row>
    <row r="56" spans="1:24" ht="13.8" thickBot="1">
      <c r="A56" s="412" t="s">
        <v>61</v>
      </c>
      <c r="B56" s="19" t="s">
        <v>62</v>
      </c>
      <c r="C56" s="64">
        <f>COUNTIF(Proracun2!D6:D35,"=1")</f>
        <v>0</v>
      </c>
      <c r="D56" s="437" t="e">
        <f>C56*100/M56</f>
        <v>#DIV/0!</v>
      </c>
      <c r="E56" s="437"/>
      <c r="F56" s="28" t="s">
        <v>11</v>
      </c>
      <c r="G56" s="467" t="s">
        <v>51</v>
      </c>
      <c r="H56" s="468"/>
      <c r="I56" s="468"/>
      <c r="J56" s="468"/>
      <c r="K56" s="468"/>
      <c r="L56" s="468"/>
      <c r="M56" s="221">
        <f>30-COUNTIF(B6:B35,"")</f>
        <v>0</v>
      </c>
      <c r="N56" s="471" t="e">
        <f>M56*100/M56</f>
        <v>#DIV/0!</v>
      </c>
      <c r="O56" s="471"/>
      <c r="P56" s="222" t="s">
        <v>11</v>
      </c>
      <c r="Q56" s="354" t="s">
        <v>145</v>
      </c>
      <c r="R56" s="355"/>
      <c r="S56" s="476" t="str">
        <f>UnosOcena!U3</f>
        <v>12. januar 2018.</v>
      </c>
      <c r="T56" s="477"/>
      <c r="U56" s="477"/>
      <c r="V56" s="477"/>
      <c r="W56" s="477"/>
      <c r="X56" s="478"/>
    </row>
    <row r="57" spans="1:24">
      <c r="A57" s="413"/>
      <c r="B57" s="20" t="s">
        <v>63</v>
      </c>
      <c r="C57" s="21">
        <f>COUNTIF(Proracun2!D6:D35,"=2")</f>
        <v>0</v>
      </c>
      <c r="D57" s="423" t="e">
        <f>C57*100/M56</f>
        <v>#DIV/0!</v>
      </c>
      <c r="E57" s="423"/>
      <c r="F57" s="29" t="s">
        <v>11</v>
      </c>
      <c r="G57" s="420" t="s">
        <v>55</v>
      </c>
      <c r="H57" s="421"/>
      <c r="I57" s="421"/>
      <c r="J57" s="421"/>
      <c r="K57" s="421"/>
      <c r="L57" s="421"/>
      <c r="M57" s="57">
        <f>COUNTIF(UnosOcena!C6:C35,"=z")</f>
        <v>0</v>
      </c>
      <c r="N57" s="411" t="e">
        <f>M57*100/M56</f>
        <v>#DIV/0!</v>
      </c>
      <c r="O57" s="411"/>
      <c r="P57" s="219" t="s">
        <v>11</v>
      </c>
      <c r="Q57" s="479" t="s">
        <v>39</v>
      </c>
      <c r="R57" s="480"/>
      <c r="S57" s="480"/>
      <c r="T57" s="480"/>
      <c r="U57" s="480"/>
      <c r="V57" s="480"/>
      <c r="W57" s="480"/>
      <c r="X57" s="481"/>
    </row>
    <row r="58" spans="1:24" ht="13.8" thickBot="1">
      <c r="A58" s="414"/>
      <c r="B58" s="31" t="s">
        <v>64</v>
      </c>
      <c r="C58" s="69">
        <f>COUNTIF(Proracun2!D6:D35,"&gt;=3")-COUNTIF(B6:B35,"")</f>
        <v>-1</v>
      </c>
      <c r="D58" s="466" t="e">
        <f>C58*100/M56</f>
        <v>#DIV/0!</v>
      </c>
      <c r="E58" s="466"/>
      <c r="F58" s="56" t="s">
        <v>11</v>
      </c>
      <c r="G58" s="464" t="s">
        <v>59</v>
      </c>
      <c r="H58" s="465"/>
      <c r="I58" s="465"/>
      <c r="J58" s="465"/>
      <c r="K58" s="465"/>
      <c r="L58" s="465"/>
      <c r="M58" s="55">
        <f>COUNTIF(UnosOcena!C6:C35,"=m")</f>
        <v>0</v>
      </c>
      <c r="N58" s="461" t="e">
        <f>M58*100/M56</f>
        <v>#DIV/0!</v>
      </c>
      <c r="O58" s="461"/>
      <c r="P58" s="220" t="s">
        <v>11</v>
      </c>
      <c r="Q58" s="341"/>
      <c r="R58" s="342"/>
      <c r="S58" s="342"/>
      <c r="T58" s="342"/>
      <c r="U58" s="342"/>
      <c r="V58" s="342"/>
      <c r="W58" s="342"/>
      <c r="X58" s="343"/>
    </row>
  </sheetData>
  <sheetProtection password="CA0D" sheet="1" selectLockedCells="1" selectUnlockedCells="1"/>
  <mergeCells count="99">
    <mergeCell ref="N54:O54"/>
    <mergeCell ref="N55:O55"/>
    <mergeCell ref="N56:O56"/>
    <mergeCell ref="N52:O52"/>
    <mergeCell ref="N53:O53"/>
    <mergeCell ref="N46:O46"/>
    <mergeCell ref="N58:O58"/>
    <mergeCell ref="N57:O57"/>
    <mergeCell ref="D55:E55"/>
    <mergeCell ref="G58:L58"/>
    <mergeCell ref="G57:L57"/>
    <mergeCell ref="D56:E56"/>
    <mergeCell ref="G55:L55"/>
    <mergeCell ref="A56:A58"/>
    <mergeCell ref="G51:L51"/>
    <mergeCell ref="G52:L52"/>
    <mergeCell ref="D52:E52"/>
    <mergeCell ref="D58:E58"/>
    <mergeCell ref="G56:L56"/>
    <mergeCell ref="D54:E54"/>
    <mergeCell ref="G54:L54"/>
    <mergeCell ref="D57:E57"/>
    <mergeCell ref="G53:L53"/>
    <mergeCell ref="D53:E53"/>
    <mergeCell ref="H50:L50"/>
    <mergeCell ref="A36:B36"/>
    <mergeCell ref="A38:A43"/>
    <mergeCell ref="A45:A50"/>
    <mergeCell ref="D48:E48"/>
    <mergeCell ref="D46:E46"/>
    <mergeCell ref="D49:E49"/>
    <mergeCell ref="A51:A55"/>
    <mergeCell ref="D47:E47"/>
    <mergeCell ref="D51:E51"/>
    <mergeCell ref="N48:O48"/>
    <mergeCell ref="N50:O50"/>
    <mergeCell ref="D50:E50"/>
    <mergeCell ref="N51:O51"/>
    <mergeCell ref="V50:X50"/>
    <mergeCell ref="T50:U50"/>
    <mergeCell ref="R48:S48"/>
    <mergeCell ref="V49:X49"/>
    <mergeCell ref="T49:U49"/>
    <mergeCell ref="A44:P44"/>
    <mergeCell ref="H45:L45"/>
    <mergeCell ref="D45:E45"/>
    <mergeCell ref="H48:L48"/>
    <mergeCell ref="H46:L46"/>
    <mergeCell ref="N49:O49"/>
    <mergeCell ref="N47:O47"/>
    <mergeCell ref="H47:L47"/>
    <mergeCell ref="M2:N2"/>
    <mergeCell ref="H49:L49"/>
    <mergeCell ref="A2:L2"/>
    <mergeCell ref="S43:T43"/>
    <mergeCell ref="N45:O45"/>
    <mergeCell ref="G45:G50"/>
    <mergeCell ref="R45:S45"/>
    <mergeCell ref="A37:Q37"/>
    <mergeCell ref="S39:T39"/>
    <mergeCell ref="T2:X2"/>
    <mergeCell ref="R2:S2"/>
    <mergeCell ref="R1:S1"/>
    <mergeCell ref="T1:X1"/>
    <mergeCell ref="S37:X37"/>
    <mergeCell ref="S38:T38"/>
    <mergeCell ref="S40:T40"/>
    <mergeCell ref="S41:T41"/>
    <mergeCell ref="S42:T42"/>
    <mergeCell ref="U41:V41"/>
    <mergeCell ref="W41:X41"/>
    <mergeCell ref="U42:V42"/>
    <mergeCell ref="W42:X42"/>
    <mergeCell ref="U43:V43"/>
    <mergeCell ref="W43:X43"/>
    <mergeCell ref="V45:X45"/>
    <mergeCell ref="V46:X46"/>
    <mergeCell ref="V47:X47"/>
    <mergeCell ref="V48:X48"/>
    <mergeCell ref="T45:U45"/>
    <mergeCell ref="T46:U46"/>
    <mergeCell ref="T47:U47"/>
    <mergeCell ref="T48:U48"/>
    <mergeCell ref="W53:X53"/>
    <mergeCell ref="W54:X54"/>
    <mergeCell ref="Q51:V51"/>
    <mergeCell ref="Q52:V52"/>
    <mergeCell ref="Q53:V53"/>
    <mergeCell ref="Q54:V54"/>
    <mergeCell ref="W55:X55"/>
    <mergeCell ref="Q55:V55"/>
    <mergeCell ref="Q56:R56"/>
    <mergeCell ref="S56:X56"/>
    <mergeCell ref="Q57:X58"/>
    <mergeCell ref="Q44:X44"/>
    <mergeCell ref="Q45:Q47"/>
    <mergeCell ref="Q48:Q50"/>
    <mergeCell ref="W51:X51"/>
    <mergeCell ref="W52:X52"/>
  </mergeCells>
  <phoneticPr fontId="4" type="noConversion"/>
  <conditionalFormatting sqref="C6:P35">
    <cfRule type="cellIs" dxfId="3" priority="2" stopIfTrue="1" operator="equal">
      <formula>""</formula>
    </cfRule>
    <cfRule type="cellIs" dxfId="2" priority="3" stopIfTrue="1" operator="equal">
      <formula>1</formula>
    </cfRule>
  </conditionalFormatting>
  <conditionalFormatting sqref="Q6:Q35 S6:T35">
    <cfRule type="cellIs" dxfId="1" priority="4" stopIfTrue="1" operator="equal">
      <formula>""</formula>
    </cfRule>
  </conditionalFormatting>
  <conditionalFormatting sqref="U6:X35">
    <cfRule type="cellIs" dxfId="0" priority="1" stopIfTrue="1" operator="equal">
      <formula>""</formula>
    </cfRule>
  </conditionalFormatting>
  <printOptions horizontalCentered="1" verticalCentered="1"/>
  <pageMargins left="7.874015748031496E-2" right="7.874015748031496E-2" top="0.11811023622047245" bottom="0.11811023622047245" header="0" footer="0.11811023622047245"/>
  <pageSetup paperSize="9" scale="95" orientation="portrait" blackAndWhite="1" horizontalDpi="300" verticalDpi="300" r:id="rId1"/>
  <headerFooter alignWithMargins="0">
    <oddFooter>&amp;LVerzija 7&amp;CSaša Vučinić&amp;Rprof.vucinic@gmail.com</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ECD9F8-512A-418C-B56F-713AE2AA5B22}">
  <dimension ref="C1:I3"/>
  <sheetViews>
    <sheetView showGridLines="0" showRowColHeaders="0" topLeftCell="B1" workbookViewId="0">
      <selection activeCell="L25" sqref="L25"/>
    </sheetView>
  </sheetViews>
  <sheetFormatPr defaultRowHeight="13.2"/>
  <cols>
    <col min="10" max="10" width="9" customWidth="1"/>
  </cols>
  <sheetData>
    <row r="1" spans="3:9" ht="41.25" customHeight="1"/>
    <row r="2" spans="3:9" ht="12.75" customHeight="1">
      <c r="C2" s="472" t="s">
        <v>49</v>
      </c>
      <c r="D2" s="472"/>
      <c r="E2" s="472"/>
      <c r="F2" s="472"/>
      <c r="G2" s="472"/>
      <c r="H2" s="472"/>
      <c r="I2" s="473" t="str">
        <f>ProsekOcenaBezVladanja!M2</f>
        <v>5-1</v>
      </c>
    </row>
    <row r="3" spans="3:9" ht="12.75" customHeight="1">
      <c r="C3" s="472"/>
      <c r="D3" s="472"/>
      <c r="E3" s="472"/>
      <c r="F3" s="472"/>
      <c r="G3" s="472"/>
      <c r="H3" s="472"/>
      <c r="I3" s="473"/>
    </row>
  </sheetData>
  <sheetProtection password="CA0D" sheet="1" objects="1" scenarios="1" selectLockedCells="1" selectUnlockedCells="1"/>
  <mergeCells count="2">
    <mergeCell ref="C2:H3"/>
    <mergeCell ref="I2:I3"/>
  </mergeCells>
  <phoneticPr fontId="4" type="noConversion"/>
  <printOptions horizontalCentered="1" verticalCentered="1"/>
  <pageMargins left="0.15748031496062992" right="0.15748031496062992" top="0.39370078740157483" bottom="0.39370078740157483" header="0.51181102362204722" footer="0.51181102362204722"/>
  <pageSetup paperSize="9" orientation="portrait" horizontalDpi="300" verticalDpi="300" r:id="rId1"/>
  <headerFooter alignWithMargins="0">
    <oddHeader>&amp;Cdana &amp;D godine</oddHeader>
    <oddFooter>&amp;L&amp;"Arial,Italic" autor  programa
prof. Saša Vučinić&amp;C_______________________&amp;R&amp;"Arial,Italic"kontakt    
prof.vucinic@gmail.com</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09359-22E6-498A-A1D3-64498F6DD7D0}">
  <dimension ref="C1:R11"/>
  <sheetViews>
    <sheetView showGridLines="0" showRowColHeaders="0" workbookViewId="0">
      <selection activeCell="O16" sqref="O16"/>
    </sheetView>
  </sheetViews>
  <sheetFormatPr defaultRowHeight="13.2"/>
  <cols>
    <col min="1" max="1" width="2.44140625" customWidth="1"/>
    <col min="2" max="2" width="37.88671875" customWidth="1"/>
    <col min="3" max="6" width="5.6640625" customWidth="1"/>
    <col min="7" max="7" width="8.44140625" customWidth="1"/>
    <col min="8" max="8" width="7.6640625" customWidth="1"/>
    <col min="9" max="9" width="8" customWidth="1"/>
    <col min="10" max="10" width="8.44140625" customWidth="1"/>
    <col min="11" max="11" width="5.6640625" customWidth="1"/>
    <col min="12" max="12" width="8" customWidth="1"/>
    <col min="13" max="13" width="8.33203125" customWidth="1"/>
    <col min="14" max="14" width="6.6640625" customWidth="1"/>
    <col min="15" max="15" width="7" customWidth="1"/>
    <col min="16" max="16" width="7.5546875" customWidth="1"/>
    <col min="17" max="17" width="5.6640625" customWidth="1"/>
    <col min="18" max="18" width="7.88671875" customWidth="1"/>
    <col min="19" max="19" width="6" customWidth="1"/>
    <col min="20" max="32" width="5.6640625" customWidth="1"/>
  </cols>
  <sheetData>
    <row r="1" spans="3:18" ht="86.25" customHeight="1"/>
    <row r="4" spans="3:18" ht="18.75" customHeight="1" thickBot="1"/>
    <row r="5" spans="3:18">
      <c r="C5" s="530" t="s">
        <v>81</v>
      </c>
      <c r="D5" s="531"/>
      <c r="E5" s="531"/>
      <c r="F5" s="531"/>
      <c r="G5" s="531"/>
      <c r="H5" s="531"/>
      <c r="I5" s="531"/>
      <c r="J5" s="531"/>
      <c r="K5" s="531"/>
      <c r="L5" s="531"/>
      <c r="M5" s="531"/>
      <c r="N5" s="531"/>
      <c r="O5" s="531"/>
      <c r="P5" s="531"/>
      <c r="Q5" s="531"/>
      <c r="R5" s="489"/>
    </row>
    <row r="6" spans="3:18" ht="13.8" thickBot="1">
      <c r="C6" s="532"/>
      <c r="D6" s="533"/>
      <c r="E6" s="533"/>
      <c r="F6" s="533"/>
      <c r="G6" s="533"/>
      <c r="H6" s="533"/>
      <c r="I6" s="533"/>
      <c r="J6" s="533"/>
      <c r="K6" s="533"/>
      <c r="L6" s="533"/>
      <c r="M6" s="533"/>
      <c r="N6" s="533"/>
      <c r="O6" s="533"/>
      <c r="P6" s="533"/>
      <c r="Q6" s="533"/>
      <c r="R6" s="534"/>
    </row>
    <row r="7" spans="3:18">
      <c r="C7" s="91">
        <v>1</v>
      </c>
      <c r="D7" s="92">
        <v>2</v>
      </c>
      <c r="E7" s="92">
        <v>3</v>
      </c>
      <c r="F7" s="93">
        <v>4</v>
      </c>
      <c r="G7" s="91">
        <v>5</v>
      </c>
      <c r="H7" s="92">
        <v>6</v>
      </c>
      <c r="I7" s="92">
        <v>7</v>
      </c>
      <c r="J7" s="92">
        <v>8</v>
      </c>
      <c r="K7" s="92">
        <v>11</v>
      </c>
      <c r="L7" s="99">
        <v>12</v>
      </c>
      <c r="M7" s="91">
        <v>13</v>
      </c>
      <c r="N7" s="92">
        <v>14</v>
      </c>
      <c r="O7" s="92">
        <v>15</v>
      </c>
      <c r="P7" s="92">
        <v>16</v>
      </c>
      <c r="Q7" s="92">
        <v>19</v>
      </c>
      <c r="R7" s="93">
        <v>20</v>
      </c>
    </row>
    <row r="8" spans="3:18">
      <c r="C8" s="544" t="s">
        <v>71</v>
      </c>
      <c r="D8" s="541" t="s">
        <v>72</v>
      </c>
      <c r="E8" s="541" t="s">
        <v>73</v>
      </c>
      <c r="F8" s="538" t="s">
        <v>74</v>
      </c>
      <c r="G8" s="549" t="s">
        <v>77</v>
      </c>
      <c r="H8" s="550"/>
      <c r="I8" s="550"/>
      <c r="J8" s="550"/>
      <c r="K8" s="550"/>
      <c r="L8" s="550"/>
      <c r="M8" s="547" t="s">
        <v>78</v>
      </c>
      <c r="N8" s="536"/>
      <c r="O8" s="536"/>
      <c r="P8" s="536"/>
      <c r="Q8" s="536"/>
      <c r="R8" s="548"/>
    </row>
    <row r="9" spans="3:18">
      <c r="C9" s="545"/>
      <c r="D9" s="542"/>
      <c r="E9" s="542"/>
      <c r="F9" s="539"/>
      <c r="G9" s="551" t="s">
        <v>111</v>
      </c>
      <c r="H9" s="552"/>
      <c r="I9" s="553" t="s">
        <v>112</v>
      </c>
      <c r="J9" s="552"/>
      <c r="K9" s="554" t="s">
        <v>79</v>
      </c>
      <c r="L9" s="550"/>
      <c r="M9" s="535" t="s">
        <v>113</v>
      </c>
      <c r="N9" s="536"/>
      <c r="O9" s="537" t="s">
        <v>114</v>
      </c>
      <c r="P9" s="536"/>
      <c r="Q9" s="536" t="s">
        <v>79</v>
      </c>
      <c r="R9" s="548"/>
    </row>
    <row r="10" spans="3:18" ht="92.25" customHeight="1">
      <c r="C10" s="546"/>
      <c r="D10" s="543"/>
      <c r="E10" s="543"/>
      <c r="F10" s="540"/>
      <c r="G10" s="97" t="s">
        <v>75</v>
      </c>
      <c r="H10" s="90" t="s">
        <v>76</v>
      </c>
      <c r="I10" s="90" t="s">
        <v>75</v>
      </c>
      <c r="J10" s="90" t="s">
        <v>76</v>
      </c>
      <c r="K10" s="90" t="s">
        <v>75</v>
      </c>
      <c r="L10" s="100" t="s">
        <v>76</v>
      </c>
      <c r="M10" s="97" t="s">
        <v>75</v>
      </c>
      <c r="N10" s="90" t="s">
        <v>76</v>
      </c>
      <c r="O10" s="90" t="s">
        <v>75</v>
      </c>
      <c r="P10" s="90" t="s">
        <v>76</v>
      </c>
      <c r="Q10" s="90" t="s">
        <v>75</v>
      </c>
      <c r="R10" s="98" t="s">
        <v>76</v>
      </c>
    </row>
    <row r="11" spans="3:18" ht="20.25" customHeight="1" thickBot="1">
      <c r="C11" s="103">
        <f>ProsekOcenaBezVladanja!M56</f>
        <v>0</v>
      </c>
      <c r="D11" s="104">
        <f>Proracun3!D33-Izostanci!F11</f>
        <v>0</v>
      </c>
      <c r="E11" s="104">
        <f>Proracun3!D34</f>
        <v>0</v>
      </c>
      <c r="F11" s="105">
        <f>UnosOcena!W38</f>
        <v>0</v>
      </c>
      <c r="G11" s="94">
        <f>Proracun3!G33</f>
        <v>0</v>
      </c>
      <c r="H11" s="95">
        <f>Proracun3!G34</f>
        <v>0</v>
      </c>
      <c r="I11" s="95">
        <f>Proracun3!J33</f>
        <v>0</v>
      </c>
      <c r="J11" s="95">
        <f>Proracun3!J34</f>
        <v>0</v>
      </c>
      <c r="K11" s="95">
        <f>G11+I11</f>
        <v>0</v>
      </c>
      <c r="L11" s="101">
        <f>H11+J11</f>
        <v>0</v>
      </c>
      <c r="M11" s="94">
        <f>Proracun3!M33</f>
        <v>0</v>
      </c>
      <c r="N11" s="95">
        <f>Proracun3!M34</f>
        <v>0</v>
      </c>
      <c r="O11" s="95">
        <f>Proracun3!P33</f>
        <v>0</v>
      </c>
      <c r="P11" s="95">
        <f>Proracun3!P34</f>
        <v>0</v>
      </c>
      <c r="Q11" s="95">
        <f>M11+O11</f>
        <v>0</v>
      </c>
      <c r="R11" s="96">
        <f>N11+P11</f>
        <v>0</v>
      </c>
    </row>
  </sheetData>
  <sheetProtection password="CA0D" sheet="1" selectLockedCells="1" selectUnlockedCells="1"/>
  <mergeCells count="13">
    <mergeCell ref="G9:H9"/>
    <mergeCell ref="I9:J9"/>
    <mergeCell ref="K9:L9"/>
    <mergeCell ref="C5:R6"/>
    <mergeCell ref="M9:N9"/>
    <mergeCell ref="O9:P9"/>
    <mergeCell ref="F8:F10"/>
    <mergeCell ref="E8:E10"/>
    <mergeCell ref="D8:D10"/>
    <mergeCell ref="C8:C10"/>
    <mergeCell ref="M8:R8"/>
    <mergeCell ref="Q9:R9"/>
    <mergeCell ref="G8:L8"/>
  </mergeCells>
  <phoneticPr fontId="4" type="noConversion"/>
  <printOptions horizontalCentered="1" verticalCentered="1"/>
  <pageMargins left="0" right="0" top="0.19685039370078741" bottom="0.19685039370078741" header="0.51181102362204722" footer="0.51181102362204722"/>
  <pageSetup paperSize="9" orientation="landscape" horizontalDpi="0"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FAB75-6E9B-4BFC-985D-4A754C478233}">
  <dimension ref="A1:BC612"/>
  <sheetViews>
    <sheetView showGridLines="0" showRowColHeaders="0" topLeftCell="AK1" workbookViewId="0">
      <selection sqref="A1:AJ65536"/>
    </sheetView>
  </sheetViews>
  <sheetFormatPr defaultRowHeight="13.2"/>
  <cols>
    <col min="1" max="6" width="9.109375" style="275" hidden="1" customWidth="1"/>
    <col min="7" max="7" width="10.44140625" style="275" hidden="1" customWidth="1"/>
    <col min="8" max="36" width="9.109375" style="275" hidden="1" customWidth="1"/>
    <col min="37" max="37" width="9.109375" style="138" customWidth="1"/>
    <col min="38" max="38" width="9.109375" style="275" customWidth="1"/>
    <col min="39" max="49" width="9.109375" customWidth="1"/>
  </cols>
  <sheetData>
    <row r="1" spans="1:55">
      <c r="A1" s="284"/>
      <c r="B1" s="284"/>
      <c r="C1" s="284"/>
      <c r="D1" s="284"/>
      <c r="E1" s="284"/>
      <c r="F1" s="284"/>
      <c r="G1" s="284"/>
      <c r="H1" s="284"/>
      <c r="AM1" s="138"/>
      <c r="AN1" s="89"/>
      <c r="AO1" s="89"/>
      <c r="AP1" s="89"/>
      <c r="AQ1" s="89"/>
      <c r="AR1" s="89"/>
      <c r="AS1" s="89"/>
      <c r="AT1" s="89"/>
      <c r="AU1" s="89"/>
      <c r="AV1" s="89"/>
      <c r="AW1" s="89"/>
      <c r="AX1" s="89"/>
      <c r="AY1" s="89"/>
      <c r="AZ1" s="89"/>
      <c r="BA1" s="89"/>
      <c r="BB1" s="89"/>
      <c r="BC1" s="89"/>
    </row>
    <row r="2" spans="1:55">
      <c r="A2" s="284"/>
      <c r="B2" s="284"/>
      <c r="C2" s="284"/>
      <c r="D2" s="284"/>
      <c r="E2" s="284"/>
      <c r="F2" s="284"/>
      <c r="G2" s="284"/>
      <c r="H2" s="284"/>
      <c r="AM2" s="138"/>
      <c r="AN2" s="89"/>
      <c r="AO2" s="89"/>
      <c r="AP2" s="89"/>
      <c r="AQ2" s="89"/>
      <c r="AR2" s="89"/>
      <c r="AS2" s="89"/>
      <c r="AT2" s="89"/>
      <c r="AU2" s="89"/>
      <c r="AV2" s="89"/>
      <c r="AW2" s="89"/>
      <c r="AX2" s="89"/>
      <c r="AY2" s="89"/>
      <c r="AZ2" s="89"/>
      <c r="BA2" s="89"/>
      <c r="BB2" s="89"/>
      <c r="BC2" s="89"/>
    </row>
    <row r="3" spans="1:55">
      <c r="A3" s="284"/>
      <c r="B3" s="284"/>
      <c r="C3" s="284"/>
      <c r="D3" s="284"/>
      <c r="E3" s="284"/>
      <c r="F3" s="284"/>
      <c r="G3" s="284"/>
      <c r="H3" s="284"/>
      <c r="I3" s="284"/>
      <c r="J3" s="284"/>
      <c r="K3" s="284"/>
      <c r="L3" s="284"/>
      <c r="M3" s="284"/>
      <c r="N3" s="284"/>
      <c r="O3" s="284"/>
      <c r="P3" s="284"/>
      <c r="Q3" s="284"/>
      <c r="R3" s="284"/>
      <c r="S3" s="555" t="s">
        <v>48</v>
      </c>
      <c r="T3" s="555"/>
      <c r="U3" s="555"/>
      <c r="V3" s="555"/>
      <c r="W3" s="555"/>
      <c r="X3" s="555"/>
      <c r="Y3" s="555"/>
      <c r="Z3" s="555"/>
      <c r="AA3" s="555"/>
      <c r="AB3" s="555"/>
      <c r="AC3" s="555"/>
      <c r="AD3" s="555"/>
      <c r="AE3" s="555"/>
      <c r="AF3" s="555"/>
      <c r="AG3" s="555"/>
      <c r="AH3" s="555"/>
      <c r="AI3" s="555"/>
      <c r="AM3" s="138"/>
      <c r="AN3" s="89"/>
      <c r="AO3" s="89"/>
      <c r="AP3" s="89"/>
      <c r="AQ3" s="89"/>
      <c r="AR3" s="89"/>
      <c r="AS3" s="89"/>
      <c r="AT3" s="89"/>
      <c r="AU3" s="89"/>
      <c r="AV3" s="89"/>
      <c r="AW3" s="89"/>
      <c r="AX3" s="89"/>
      <c r="AY3" s="89"/>
      <c r="AZ3" s="89"/>
      <c r="BA3" s="89"/>
      <c r="BB3" s="89"/>
      <c r="BC3" s="89"/>
    </row>
    <row r="4" spans="1:55">
      <c r="A4" s="284"/>
      <c r="B4" s="284"/>
      <c r="C4" s="284"/>
      <c r="D4" s="284"/>
      <c r="E4" s="284"/>
      <c r="F4" s="284"/>
      <c r="G4" s="284"/>
      <c r="H4" s="284"/>
      <c r="I4" s="284"/>
      <c r="J4" s="284"/>
      <c r="K4" s="284"/>
      <c r="L4" s="284"/>
      <c r="M4" s="284"/>
      <c r="N4" s="284"/>
      <c r="O4" s="284"/>
      <c r="P4" s="284"/>
      <c r="Q4" s="284"/>
      <c r="R4" s="284"/>
      <c r="S4" s="285">
        <f>SUM(ProsekOcenaBezVladanja!C6:C35)</f>
        <v>0</v>
      </c>
      <c r="T4" s="285">
        <f>SUM(ProsekOcenaBezVladanja!D6:D35)</f>
        <v>0</v>
      </c>
      <c r="U4" s="285">
        <f>SUM(ProsekOcenaBezVladanja!E6:E35)</f>
        <v>0</v>
      </c>
      <c r="V4" s="285">
        <f>SUM(ProsekOcenaBezVladanja!F6:F35)</f>
        <v>0</v>
      </c>
      <c r="W4" s="285">
        <f>SUM(ProsekOcenaBezVladanja!G6:G35)</f>
        <v>0</v>
      </c>
      <c r="X4" s="285">
        <f>SUM(ProsekOcenaBezVladanja!H6:H35)</f>
        <v>5</v>
      </c>
      <c r="Y4" s="285">
        <f>SUM(ProsekOcenaBezVladanja!I6:I35)</f>
        <v>4</v>
      </c>
      <c r="Z4" s="285">
        <f>SUM(ProsekOcenaBezVladanja!J6:J35)</f>
        <v>4</v>
      </c>
      <c r="AA4" s="285">
        <f>SUM(ProsekOcenaBezVladanja!K6:K35)</f>
        <v>0</v>
      </c>
      <c r="AB4" s="285">
        <f>SUM(ProsekOcenaBezVladanja!L6:L35)</f>
        <v>0</v>
      </c>
      <c r="AC4" s="285">
        <f>SUM(ProsekOcenaBezVladanja!M6:M35)</f>
        <v>0</v>
      </c>
      <c r="AD4" s="285">
        <f>SUM(ProsekOcenaBezVladanja!N6:N35)</f>
        <v>0</v>
      </c>
      <c r="AE4" s="285">
        <f>SUM(ProsekOcenaBezVladanja!O6:O35)</f>
        <v>0</v>
      </c>
      <c r="AF4" s="285">
        <f>SUM(ProsekOcenaBezVladanja!P6:P35)</f>
        <v>0</v>
      </c>
      <c r="AG4" s="285">
        <f>SUM(ProsekOcenaBezVladanja!R6:R35)</f>
        <v>0</v>
      </c>
      <c r="AH4" s="285">
        <f>SUM(ProsekOcenaBezVladanja!S6:S35)</f>
        <v>0</v>
      </c>
      <c r="AI4" s="285">
        <f>SUM(ProsekOcenaBezVladanja!T6:T35)</f>
        <v>0</v>
      </c>
      <c r="AM4" s="138"/>
      <c r="AN4" s="89"/>
      <c r="AO4" s="89"/>
      <c r="AP4" s="89"/>
      <c r="AQ4" s="89"/>
      <c r="AR4" s="89"/>
      <c r="AS4" s="89"/>
      <c r="AT4" s="89"/>
      <c r="AU4" s="89"/>
      <c r="AV4" s="89"/>
      <c r="AW4" s="89"/>
      <c r="AX4" s="89"/>
      <c r="AY4" s="89"/>
      <c r="AZ4" s="89"/>
      <c r="BA4" s="89"/>
      <c r="BB4" s="89"/>
      <c r="BC4" s="89"/>
    </row>
    <row r="5" spans="1:55">
      <c r="A5" s="284"/>
      <c r="B5" s="284"/>
      <c r="C5" s="284"/>
      <c r="D5" s="284"/>
      <c r="E5" s="284"/>
      <c r="F5" s="284"/>
      <c r="G5" s="284"/>
      <c r="H5" s="284"/>
      <c r="I5" s="284"/>
      <c r="J5" s="284" t="s">
        <v>160</v>
      </c>
      <c r="K5" s="284"/>
      <c r="L5" s="284" t="s">
        <v>161</v>
      </c>
      <c r="M5" s="284"/>
      <c r="N5" s="284" t="s">
        <v>162</v>
      </c>
      <c r="O5" s="284"/>
      <c r="P5" s="284" t="s">
        <v>163</v>
      </c>
      <c r="Q5" s="284"/>
      <c r="R5" s="285"/>
      <c r="S5" s="555" t="s">
        <v>130</v>
      </c>
      <c r="T5" s="555"/>
      <c r="U5" s="555"/>
      <c r="V5" s="284"/>
      <c r="W5" s="555" t="s">
        <v>131</v>
      </c>
      <c r="X5" s="555"/>
      <c r="Y5" s="555"/>
      <c r="Z5" s="284"/>
      <c r="AA5" s="284"/>
      <c r="AB5" s="284"/>
      <c r="AC5" s="284"/>
      <c r="AD5" s="284"/>
      <c r="AE5" s="284"/>
      <c r="AF5" s="284"/>
      <c r="AG5" s="284"/>
      <c r="AH5" s="284"/>
      <c r="AI5" s="284"/>
      <c r="AM5" s="138"/>
      <c r="AN5" s="89"/>
      <c r="AO5" s="89"/>
      <c r="AP5" s="89"/>
      <c r="AQ5" s="89"/>
      <c r="AR5" s="89"/>
      <c r="AS5" s="89"/>
      <c r="AT5" s="89"/>
      <c r="AU5" s="89"/>
      <c r="AV5" s="89"/>
      <c r="AW5" s="89"/>
      <c r="AX5" s="89"/>
      <c r="AY5" s="89"/>
      <c r="AZ5" s="89"/>
      <c r="BA5" s="89"/>
      <c r="BB5" s="89"/>
      <c r="BC5" s="89"/>
    </row>
    <row r="6" spans="1:55">
      <c r="A6" s="284"/>
      <c r="B6" s="284">
        <f>COUNTIF(ProsekOcenaBezVladanja!C6:P6,"")</f>
        <v>14</v>
      </c>
      <c r="C6" s="284">
        <f>B6-B36</f>
        <v>3</v>
      </c>
      <c r="D6" s="285">
        <f>C6-UnosOcena!R6</f>
        <v>3</v>
      </c>
      <c r="E6" s="285">
        <f t="shared" ref="E6:E35" si="0">D6+H6</f>
        <v>3</v>
      </c>
      <c r="F6" s="284"/>
      <c r="G6" s="285">
        <f>IF(D6&gt;0,COUNTIF(ProsekOcenaBezVladanja!C6:P6,"=1"),0)</f>
        <v>0</v>
      </c>
      <c r="H6" s="285">
        <f>IF(D6=0,COUNTIF(ProsekOcenaBezVladanja!C6:P6,"=1"),0)</f>
        <v>0</v>
      </c>
      <c r="I6" s="286">
        <f>IF(E6=0,AVERAGE(ProsekOcenaBezVladanja!C6:P6),0)</f>
        <v>0</v>
      </c>
      <c r="J6" s="290" t="str">
        <f>IF(I6&gt;=(9/2),1,"")</f>
        <v/>
      </c>
      <c r="K6" s="286">
        <f>IF(I6&lt;(9/2),I6,0)</f>
        <v>0</v>
      </c>
      <c r="L6" s="286" t="str">
        <f>IF(K6&gt;=(7/2),1,"")</f>
        <v/>
      </c>
      <c r="M6" s="286">
        <f t="shared" ref="M6:M35" si="1">IF(K6&lt;(7/2),K6,0)</f>
        <v>0</v>
      </c>
      <c r="N6" s="286" t="str">
        <f>IF(M6&gt;=(5/2),1,"")</f>
        <v/>
      </c>
      <c r="O6" s="286">
        <f>IF(M6&lt;(5/2),M6,0)</f>
        <v>0</v>
      </c>
      <c r="P6" s="286" t="str">
        <f>IF(O6&gt;=(3/2),1,"")</f>
        <v/>
      </c>
      <c r="Q6" s="287" t="str">
        <f>IF(I6=0,"N",I6)</f>
        <v>N</v>
      </c>
      <c r="R6" s="285"/>
      <c r="S6" s="284">
        <f>IF(ProsekOcenaBezVladanja!U6="",1,2)</f>
        <v>1</v>
      </c>
      <c r="T6" s="284">
        <f>IF(ProsekOcenaBezVladanja!V6="",1,2)</f>
        <v>1</v>
      </c>
      <c r="U6" s="284" t="str">
        <f>IF(S6&lt;&gt;T6,1,"")</f>
        <v/>
      </c>
      <c r="V6" s="284"/>
      <c r="W6" s="284">
        <f>IF(ProsekOcenaBezVladanja!W6="",1,2)</f>
        <v>1</v>
      </c>
      <c r="X6" s="284">
        <f>IF(ProsekOcenaBezVladanja!X6="",1,2)</f>
        <v>1</v>
      </c>
      <c r="Y6" s="284" t="str">
        <f>IF(W6&lt;&gt;X6,1,"")</f>
        <v/>
      </c>
      <c r="Z6" s="284"/>
      <c r="AA6" s="284"/>
      <c r="AB6" s="284"/>
      <c r="AC6" s="284"/>
      <c r="AD6" s="284"/>
      <c r="AE6" s="284"/>
      <c r="AF6" s="284"/>
      <c r="AG6" s="284"/>
      <c r="AH6" s="284"/>
      <c r="AI6" s="284"/>
      <c r="AM6" s="138"/>
      <c r="AN6" s="89"/>
      <c r="AO6" s="89"/>
      <c r="AP6" s="89"/>
      <c r="AQ6" s="89"/>
      <c r="AR6" s="89"/>
      <c r="AS6" s="89"/>
      <c r="AT6" s="89"/>
      <c r="AU6" s="89"/>
      <c r="AV6" s="89"/>
      <c r="AW6" s="89"/>
      <c r="AX6" s="89"/>
      <c r="AY6" s="89"/>
      <c r="AZ6" s="89"/>
      <c r="BA6" s="89"/>
      <c r="BB6" s="89"/>
      <c r="BC6" s="89"/>
    </row>
    <row r="7" spans="1:55">
      <c r="A7" s="284"/>
      <c r="B7" s="284">
        <f>COUNTIF(ProsekOcenaBezVladanja!C7:P7,"")</f>
        <v>14</v>
      </c>
      <c r="C7" s="284">
        <f>B7-B36</f>
        <v>3</v>
      </c>
      <c r="D7" s="285">
        <f>C7-UnosOcena!R7</f>
        <v>3</v>
      </c>
      <c r="E7" s="285">
        <f t="shared" si="0"/>
        <v>3</v>
      </c>
      <c r="F7" s="284"/>
      <c r="G7" s="285">
        <f>IF(D7&gt;0,COUNTIF(ProsekOcenaBezVladanja!C7:P7,"=1"),0)</f>
        <v>0</v>
      </c>
      <c r="H7" s="285">
        <f>IF(D7=0,COUNTIF(ProsekOcenaBezVladanja!C7:P7,"=1"),0)</f>
        <v>0</v>
      </c>
      <c r="I7" s="286">
        <f>IF(E7=0,AVERAGE(ProsekOcenaBezVladanja!C7:P7),0)</f>
        <v>0</v>
      </c>
      <c r="J7" s="290" t="str">
        <f t="shared" ref="J7:J35" si="2">IF(I7&gt;=(9/2),1,"")</f>
        <v/>
      </c>
      <c r="K7" s="286">
        <f t="shared" ref="K7:K35" si="3">IF(I7&lt;(9/2),I7,0)</f>
        <v>0</v>
      </c>
      <c r="L7" s="286" t="str">
        <f t="shared" ref="L7:L35" si="4">IF(K7&gt;=(7/2),1,"")</f>
        <v/>
      </c>
      <c r="M7" s="286">
        <f t="shared" si="1"/>
        <v>0</v>
      </c>
      <c r="N7" s="286" t="str">
        <f t="shared" ref="N7:N35" si="5">IF(M7&gt;=(5/2),1,"")</f>
        <v/>
      </c>
      <c r="O7" s="286">
        <f t="shared" ref="O7:O35" si="6">IF(M7&lt;(5/2),M7,0)</f>
        <v>0</v>
      </c>
      <c r="P7" s="286" t="str">
        <f t="shared" ref="P7:P35" si="7">IF(O7&gt;=(3/2),1,"")</f>
        <v/>
      </c>
      <c r="Q7" s="287" t="str">
        <f t="shared" ref="Q7:Q35" si="8">IF(I7=0,"N",I7)</f>
        <v>N</v>
      </c>
      <c r="R7" s="285"/>
      <c r="S7" s="284">
        <f>IF(ProsekOcenaBezVladanja!U7="",1,2)</f>
        <v>1</v>
      </c>
      <c r="T7" s="284">
        <f>IF(ProsekOcenaBezVladanja!V7="",1,2)</f>
        <v>1</v>
      </c>
      <c r="U7" s="284" t="str">
        <f t="shared" ref="U7:U35" si="9">IF(S7&lt;&gt;T7,1,"")</f>
        <v/>
      </c>
      <c r="V7" s="284"/>
      <c r="W7" s="284">
        <f>IF(ProsekOcenaBezVladanja!W7="",1,2)</f>
        <v>1</v>
      </c>
      <c r="X7" s="284">
        <f>IF(ProsekOcenaBezVladanja!X7="",1,2)</f>
        <v>1</v>
      </c>
      <c r="Y7" s="284" t="str">
        <f t="shared" ref="Y7:Y35" si="10">IF(W7&lt;&gt;X7,1,"")</f>
        <v/>
      </c>
      <c r="Z7" s="284"/>
      <c r="AA7" s="284"/>
      <c r="AB7" s="284"/>
      <c r="AC7" s="284"/>
      <c r="AD7" s="284"/>
      <c r="AE7" s="284"/>
      <c r="AF7" s="284"/>
      <c r="AG7" s="284"/>
      <c r="AH7" s="284"/>
      <c r="AI7" s="284"/>
      <c r="AM7" s="138"/>
      <c r="AN7" s="89"/>
      <c r="AO7" s="89"/>
      <c r="AP7" s="89"/>
      <c r="AQ7" s="89"/>
      <c r="AR7" s="89"/>
      <c r="AS7" s="89"/>
      <c r="AT7" s="89"/>
      <c r="AU7" s="89"/>
      <c r="AV7" s="89"/>
      <c r="AW7" s="89"/>
      <c r="AX7" s="89"/>
      <c r="AY7" s="89"/>
      <c r="AZ7" s="89"/>
      <c r="BA7" s="89"/>
      <c r="BB7" s="89"/>
      <c r="BC7" s="89"/>
    </row>
    <row r="8" spans="1:55">
      <c r="A8" s="284"/>
      <c r="B8" s="284">
        <f>COUNTIF(ProsekOcenaBezVladanja!C8:P8,"")</f>
        <v>14</v>
      </c>
      <c r="C8" s="284">
        <f>B8-B36</f>
        <v>3</v>
      </c>
      <c r="D8" s="285">
        <f>C8-UnosOcena!R8</f>
        <v>3</v>
      </c>
      <c r="E8" s="285">
        <f t="shared" si="0"/>
        <v>3</v>
      </c>
      <c r="F8" s="284"/>
      <c r="G8" s="285">
        <f>IF(D8&gt;0,COUNTIF(ProsekOcenaBezVladanja!C8:P8,"=1"),0)</f>
        <v>0</v>
      </c>
      <c r="H8" s="285">
        <f>IF(D8=0,COUNTIF(ProsekOcenaBezVladanja!C8:P8,"=1"),0)</f>
        <v>0</v>
      </c>
      <c r="I8" s="286">
        <f>IF(E8=0,AVERAGE(ProsekOcenaBezVladanja!C8:P8),0)</f>
        <v>0</v>
      </c>
      <c r="J8" s="290" t="str">
        <f t="shared" si="2"/>
        <v/>
      </c>
      <c r="K8" s="286">
        <f t="shared" si="3"/>
        <v>0</v>
      </c>
      <c r="L8" s="286" t="str">
        <f t="shared" si="4"/>
        <v/>
      </c>
      <c r="M8" s="286">
        <f t="shared" si="1"/>
        <v>0</v>
      </c>
      <c r="N8" s="286" t="str">
        <f t="shared" si="5"/>
        <v/>
      </c>
      <c r="O8" s="286">
        <f t="shared" si="6"/>
        <v>0</v>
      </c>
      <c r="P8" s="286" t="str">
        <f t="shared" si="7"/>
        <v/>
      </c>
      <c r="Q8" s="287" t="str">
        <f t="shared" si="8"/>
        <v>N</v>
      </c>
      <c r="R8" s="285"/>
      <c r="S8" s="284">
        <f>IF(ProsekOcenaBezVladanja!U8="",1,2)</f>
        <v>1</v>
      </c>
      <c r="T8" s="284">
        <f>IF(ProsekOcenaBezVladanja!V8="",1,2)</f>
        <v>1</v>
      </c>
      <c r="U8" s="284" t="str">
        <f t="shared" si="9"/>
        <v/>
      </c>
      <c r="V8" s="284"/>
      <c r="W8" s="284">
        <f>IF(ProsekOcenaBezVladanja!W8="",1,2)</f>
        <v>1</v>
      </c>
      <c r="X8" s="284">
        <f>IF(ProsekOcenaBezVladanja!X8="",1,2)</f>
        <v>1</v>
      </c>
      <c r="Y8" s="284" t="str">
        <f t="shared" si="10"/>
        <v/>
      </c>
      <c r="Z8" s="284"/>
      <c r="AA8" s="284"/>
      <c r="AB8" s="284"/>
      <c r="AC8" s="284"/>
      <c r="AD8" s="284"/>
      <c r="AE8" s="284"/>
      <c r="AF8" s="284"/>
      <c r="AG8" s="284"/>
      <c r="AH8" s="284"/>
      <c r="AI8" s="284"/>
      <c r="AM8" s="138"/>
      <c r="AN8" s="89"/>
      <c r="AO8" s="89"/>
      <c r="AP8" s="89"/>
      <c r="AQ8" s="89"/>
      <c r="AR8" s="89"/>
      <c r="AS8" s="89"/>
      <c r="AT8" s="89"/>
      <c r="AU8" s="89"/>
      <c r="AV8" s="89"/>
      <c r="AW8" s="89"/>
      <c r="AX8" s="89"/>
      <c r="AY8" s="89"/>
      <c r="AZ8" s="89"/>
      <c r="BA8" s="89"/>
      <c r="BB8" s="89"/>
      <c r="BC8" s="89"/>
    </row>
    <row r="9" spans="1:55">
      <c r="A9" s="284"/>
      <c r="B9" s="284">
        <f>COUNTIF(ProsekOcenaBezVladanja!C9:P9,"")</f>
        <v>11</v>
      </c>
      <c r="C9" s="284">
        <f>B9-B36</f>
        <v>0</v>
      </c>
      <c r="D9" s="285">
        <f>C9-UnosOcena!R9</f>
        <v>0</v>
      </c>
      <c r="E9" s="285">
        <f t="shared" si="0"/>
        <v>0</v>
      </c>
      <c r="F9" s="284"/>
      <c r="G9" s="285">
        <f>IF(D9&gt;0,COUNTIF(ProsekOcenaBezVladanja!C9:P9,"=1"),0)</f>
        <v>0</v>
      </c>
      <c r="H9" s="285">
        <f>IF(D9=0,COUNTIF(ProsekOcenaBezVladanja!C9:P9,"=1"),0)</f>
        <v>0</v>
      </c>
      <c r="I9" s="286">
        <f>IF(E9=0,AVERAGE(ProsekOcenaBezVladanja!C9:P9),0)</f>
        <v>4.333333333333333</v>
      </c>
      <c r="J9" s="290" t="str">
        <f t="shared" si="2"/>
        <v/>
      </c>
      <c r="K9" s="286">
        <f t="shared" si="3"/>
        <v>4.333333333333333</v>
      </c>
      <c r="L9" s="286">
        <f t="shared" si="4"/>
        <v>1</v>
      </c>
      <c r="M9" s="286">
        <f t="shared" si="1"/>
        <v>0</v>
      </c>
      <c r="N9" s="286" t="str">
        <f t="shared" si="5"/>
        <v/>
      </c>
      <c r="O9" s="286">
        <f t="shared" si="6"/>
        <v>0</v>
      </c>
      <c r="P9" s="286" t="str">
        <f t="shared" si="7"/>
        <v/>
      </c>
      <c r="Q9" s="287">
        <f t="shared" si="8"/>
        <v>4.333333333333333</v>
      </c>
      <c r="R9" s="285"/>
      <c r="S9" s="284">
        <f>IF(ProsekOcenaBezVladanja!U9="",1,2)</f>
        <v>1</v>
      </c>
      <c r="T9" s="284">
        <f>IF(ProsekOcenaBezVladanja!V9="",1,2)</f>
        <v>1</v>
      </c>
      <c r="U9" s="284" t="str">
        <f t="shared" si="9"/>
        <v/>
      </c>
      <c r="V9" s="284"/>
      <c r="W9" s="284">
        <f>IF(ProsekOcenaBezVladanja!W9="",1,2)</f>
        <v>1</v>
      </c>
      <c r="X9" s="284">
        <f>IF(ProsekOcenaBezVladanja!X9="",1,2)</f>
        <v>1</v>
      </c>
      <c r="Y9" s="284" t="str">
        <f t="shared" si="10"/>
        <v/>
      </c>
      <c r="Z9" s="284"/>
      <c r="AA9" s="284"/>
      <c r="AB9" s="284"/>
      <c r="AC9" s="284"/>
      <c r="AD9" s="284"/>
      <c r="AE9" s="284"/>
      <c r="AF9" s="284"/>
      <c r="AG9" s="284"/>
      <c r="AH9" s="284"/>
      <c r="AI9" s="284"/>
      <c r="AM9" s="138"/>
      <c r="AN9" s="89"/>
      <c r="AO9" s="89"/>
      <c r="AP9" s="89"/>
      <c r="AQ9" s="89"/>
      <c r="AR9" s="89"/>
      <c r="AS9" s="89"/>
      <c r="AT9" s="89"/>
      <c r="AU9" s="89"/>
      <c r="AV9" s="89"/>
      <c r="AW9" s="89"/>
      <c r="AX9" s="89"/>
      <c r="AY9" s="89"/>
      <c r="AZ9" s="89"/>
      <c r="BA9" s="89"/>
      <c r="BB9" s="89"/>
      <c r="BC9" s="89"/>
    </row>
    <row r="10" spans="1:55">
      <c r="A10" s="284"/>
      <c r="B10" s="284">
        <f>COUNTIF(ProsekOcenaBezVladanja!C10:P10,"")</f>
        <v>14</v>
      </c>
      <c r="C10" s="284">
        <f>B10-B36</f>
        <v>3</v>
      </c>
      <c r="D10" s="285">
        <f>C10-UnosOcena!R10</f>
        <v>3</v>
      </c>
      <c r="E10" s="285">
        <f t="shared" si="0"/>
        <v>3</v>
      </c>
      <c r="F10" s="284"/>
      <c r="G10" s="285">
        <f>IF(D10&gt;0,COUNTIF(ProsekOcenaBezVladanja!C10:P10,"=1"),0)</f>
        <v>0</v>
      </c>
      <c r="H10" s="285">
        <f>IF(D10=0,COUNTIF(ProsekOcenaBezVladanja!C10:P10,"=1"),0)</f>
        <v>0</v>
      </c>
      <c r="I10" s="286">
        <f>IF(E10=0,AVERAGE(ProsekOcenaBezVladanja!C10:P10),0)</f>
        <v>0</v>
      </c>
      <c r="J10" s="290" t="str">
        <f t="shared" si="2"/>
        <v/>
      </c>
      <c r="K10" s="286">
        <f t="shared" si="3"/>
        <v>0</v>
      </c>
      <c r="L10" s="286" t="str">
        <f t="shared" si="4"/>
        <v/>
      </c>
      <c r="M10" s="286">
        <f t="shared" si="1"/>
        <v>0</v>
      </c>
      <c r="N10" s="286" t="str">
        <f t="shared" si="5"/>
        <v/>
      </c>
      <c r="O10" s="286">
        <f t="shared" si="6"/>
        <v>0</v>
      </c>
      <c r="P10" s="286" t="str">
        <f t="shared" si="7"/>
        <v/>
      </c>
      <c r="Q10" s="287" t="str">
        <f t="shared" si="8"/>
        <v>N</v>
      </c>
      <c r="R10" s="285"/>
      <c r="S10" s="284">
        <f>IF(ProsekOcenaBezVladanja!U10="",1,2)</f>
        <v>1</v>
      </c>
      <c r="T10" s="284">
        <f>IF(ProsekOcenaBezVladanja!V10="",1,2)</f>
        <v>1</v>
      </c>
      <c r="U10" s="284" t="str">
        <f t="shared" si="9"/>
        <v/>
      </c>
      <c r="V10" s="284"/>
      <c r="W10" s="284">
        <f>IF(ProsekOcenaBezVladanja!W10="",1,2)</f>
        <v>1</v>
      </c>
      <c r="X10" s="284">
        <f>IF(ProsekOcenaBezVladanja!X10="",1,2)</f>
        <v>1</v>
      </c>
      <c r="Y10" s="284" t="str">
        <f t="shared" si="10"/>
        <v/>
      </c>
      <c r="Z10" s="284"/>
      <c r="AA10" s="284"/>
      <c r="AB10" s="284"/>
      <c r="AC10" s="284"/>
      <c r="AD10" s="284"/>
      <c r="AE10" s="284"/>
      <c r="AF10" s="284"/>
      <c r="AG10" s="284"/>
      <c r="AH10" s="284"/>
      <c r="AI10" s="284"/>
      <c r="AM10" s="138"/>
      <c r="AN10" s="89"/>
      <c r="AO10" s="89"/>
      <c r="AP10" s="89"/>
      <c r="AQ10" s="89"/>
      <c r="AR10" s="89"/>
      <c r="AS10" s="89"/>
      <c r="AT10" s="89"/>
      <c r="AU10" s="89"/>
      <c r="AV10" s="89"/>
      <c r="AW10" s="89"/>
      <c r="AX10" s="89"/>
      <c r="AY10" s="89"/>
      <c r="AZ10" s="89"/>
      <c r="BA10" s="89"/>
      <c r="BB10" s="89"/>
      <c r="BC10" s="89"/>
    </row>
    <row r="11" spans="1:55">
      <c r="A11" s="284"/>
      <c r="B11" s="284">
        <f>COUNTIF(ProsekOcenaBezVladanja!C11:P11,"")</f>
        <v>14</v>
      </c>
      <c r="C11" s="284">
        <f>B11-B36</f>
        <v>3</v>
      </c>
      <c r="D11" s="285">
        <f>C11-UnosOcena!R11</f>
        <v>3</v>
      </c>
      <c r="E11" s="285">
        <f t="shared" si="0"/>
        <v>3</v>
      </c>
      <c r="F11" s="284"/>
      <c r="G11" s="285">
        <f>IF(D11&gt;0,COUNTIF(ProsekOcenaBezVladanja!C11:P11,"=1"),0)</f>
        <v>0</v>
      </c>
      <c r="H11" s="285">
        <f>IF(D11=0,COUNTIF(ProsekOcenaBezVladanja!C11:P11,"=1"),0)</f>
        <v>0</v>
      </c>
      <c r="I11" s="286">
        <f>IF(E11=0,AVERAGE(ProsekOcenaBezVladanja!C11:P11),0)</f>
        <v>0</v>
      </c>
      <c r="J11" s="290" t="str">
        <f t="shared" si="2"/>
        <v/>
      </c>
      <c r="K11" s="286">
        <f t="shared" si="3"/>
        <v>0</v>
      </c>
      <c r="L11" s="286" t="str">
        <f t="shared" si="4"/>
        <v/>
      </c>
      <c r="M11" s="286">
        <f t="shared" si="1"/>
        <v>0</v>
      </c>
      <c r="N11" s="286" t="str">
        <f t="shared" si="5"/>
        <v/>
      </c>
      <c r="O11" s="286">
        <f t="shared" si="6"/>
        <v>0</v>
      </c>
      <c r="P11" s="286" t="str">
        <f t="shared" si="7"/>
        <v/>
      </c>
      <c r="Q11" s="287" t="str">
        <f t="shared" si="8"/>
        <v>N</v>
      </c>
      <c r="R11" s="285"/>
      <c r="S11" s="284">
        <f>IF(ProsekOcenaBezVladanja!U11="",1,2)</f>
        <v>1</v>
      </c>
      <c r="T11" s="284">
        <f>IF(ProsekOcenaBezVladanja!V11="",1,2)</f>
        <v>1</v>
      </c>
      <c r="U11" s="284" t="str">
        <f t="shared" si="9"/>
        <v/>
      </c>
      <c r="V11" s="284"/>
      <c r="W11" s="284">
        <f>IF(ProsekOcenaBezVladanja!W11="",1,2)</f>
        <v>1</v>
      </c>
      <c r="X11" s="284">
        <f>IF(ProsekOcenaBezVladanja!X11="",1,2)</f>
        <v>1</v>
      </c>
      <c r="Y11" s="284" t="str">
        <f t="shared" si="10"/>
        <v/>
      </c>
      <c r="Z11" s="284"/>
      <c r="AA11" s="284"/>
      <c r="AB11" s="284"/>
      <c r="AC11" s="284"/>
      <c r="AD11" s="284"/>
      <c r="AE11" s="284"/>
      <c r="AF11" s="284"/>
      <c r="AG11" s="284"/>
      <c r="AH11" s="284"/>
      <c r="AI11" s="284"/>
      <c r="AM11" s="138"/>
      <c r="AN11" s="89"/>
      <c r="AO11" s="89"/>
      <c r="AP11" s="89"/>
      <c r="AQ11" s="89"/>
      <c r="AR11" s="89"/>
      <c r="AS11" s="89"/>
      <c r="AT11" s="89"/>
      <c r="AU11" s="89"/>
      <c r="AV11" s="89"/>
      <c r="AW11" s="89"/>
      <c r="AX11" s="89"/>
      <c r="AY11" s="89"/>
      <c r="AZ11" s="89"/>
      <c r="BA11" s="89"/>
      <c r="BB11" s="89"/>
      <c r="BC11" s="89"/>
    </row>
    <row r="12" spans="1:55">
      <c r="A12" s="284"/>
      <c r="B12" s="284">
        <f>COUNTIF(ProsekOcenaBezVladanja!C12:P12,"")</f>
        <v>14</v>
      </c>
      <c r="C12" s="284">
        <f>B12-B36</f>
        <v>3</v>
      </c>
      <c r="D12" s="285">
        <f>C12-UnosOcena!R12</f>
        <v>3</v>
      </c>
      <c r="E12" s="285">
        <f t="shared" si="0"/>
        <v>3</v>
      </c>
      <c r="F12" s="284"/>
      <c r="G12" s="285">
        <f>IF(D12&gt;0,COUNTIF(ProsekOcenaBezVladanja!C12:P12,"=1"),0)</f>
        <v>0</v>
      </c>
      <c r="H12" s="285">
        <f>IF(D12=0,COUNTIF(ProsekOcenaBezVladanja!C12:P12,"=1"),0)</f>
        <v>0</v>
      </c>
      <c r="I12" s="286">
        <f>IF(E12=0,AVERAGE(ProsekOcenaBezVladanja!C12:P12),0)</f>
        <v>0</v>
      </c>
      <c r="J12" s="290" t="str">
        <f t="shared" si="2"/>
        <v/>
      </c>
      <c r="K12" s="286">
        <f t="shared" si="3"/>
        <v>0</v>
      </c>
      <c r="L12" s="286" t="str">
        <f t="shared" si="4"/>
        <v/>
      </c>
      <c r="M12" s="286">
        <f t="shared" si="1"/>
        <v>0</v>
      </c>
      <c r="N12" s="286" t="str">
        <f t="shared" si="5"/>
        <v/>
      </c>
      <c r="O12" s="286">
        <f t="shared" si="6"/>
        <v>0</v>
      </c>
      <c r="P12" s="286" t="str">
        <f t="shared" si="7"/>
        <v/>
      </c>
      <c r="Q12" s="287" t="str">
        <f t="shared" si="8"/>
        <v>N</v>
      </c>
      <c r="R12" s="285"/>
      <c r="S12" s="284">
        <f>IF(ProsekOcenaBezVladanja!U12="",1,2)</f>
        <v>1</v>
      </c>
      <c r="T12" s="284">
        <f>IF(ProsekOcenaBezVladanja!V12="",1,2)</f>
        <v>1</v>
      </c>
      <c r="U12" s="284" t="str">
        <f t="shared" si="9"/>
        <v/>
      </c>
      <c r="V12" s="284"/>
      <c r="W12" s="284">
        <f>IF(ProsekOcenaBezVladanja!W12="",1,2)</f>
        <v>1</v>
      </c>
      <c r="X12" s="284">
        <f>IF(ProsekOcenaBezVladanja!X12="",1,2)</f>
        <v>1</v>
      </c>
      <c r="Y12" s="284" t="str">
        <f t="shared" si="10"/>
        <v/>
      </c>
      <c r="Z12" s="284"/>
      <c r="AA12" s="284"/>
      <c r="AB12" s="284"/>
      <c r="AC12" s="284"/>
      <c r="AD12" s="284"/>
      <c r="AE12" s="284"/>
      <c r="AF12" s="284"/>
      <c r="AG12" s="284"/>
      <c r="AH12" s="284"/>
      <c r="AI12" s="284"/>
      <c r="AM12" s="138"/>
      <c r="AN12" s="89"/>
      <c r="AO12" s="89"/>
      <c r="AP12" s="89"/>
      <c r="AQ12" s="89"/>
      <c r="AR12" s="89"/>
      <c r="AS12" s="89"/>
      <c r="AT12" s="89"/>
      <c r="AU12" s="89"/>
      <c r="AV12" s="89"/>
      <c r="AW12" s="89"/>
      <c r="AX12" s="89"/>
      <c r="AY12" s="89"/>
      <c r="AZ12" s="89"/>
      <c r="BA12" s="89"/>
      <c r="BB12" s="89"/>
      <c r="BC12" s="89"/>
    </row>
    <row r="13" spans="1:55">
      <c r="A13" s="284"/>
      <c r="B13" s="284">
        <f>COUNTIF(ProsekOcenaBezVladanja!C13:P13,"")</f>
        <v>14</v>
      </c>
      <c r="C13" s="284">
        <f>B13-B36</f>
        <v>3</v>
      </c>
      <c r="D13" s="285">
        <f>C13-UnosOcena!R13</f>
        <v>3</v>
      </c>
      <c r="E13" s="285">
        <f t="shared" si="0"/>
        <v>3</v>
      </c>
      <c r="F13" s="284"/>
      <c r="G13" s="285">
        <f>IF(D13&gt;0,COUNTIF(ProsekOcenaBezVladanja!C13:P13,"=1"),0)</f>
        <v>0</v>
      </c>
      <c r="H13" s="285">
        <f>IF(D13=0,COUNTIF(ProsekOcenaBezVladanja!C13:P13,"=1"),0)</f>
        <v>0</v>
      </c>
      <c r="I13" s="286">
        <f>IF(E13=0,AVERAGE(ProsekOcenaBezVladanja!C13:P13),0)</f>
        <v>0</v>
      </c>
      <c r="J13" s="290" t="str">
        <f t="shared" si="2"/>
        <v/>
      </c>
      <c r="K13" s="286">
        <f t="shared" si="3"/>
        <v>0</v>
      </c>
      <c r="L13" s="286" t="str">
        <f t="shared" si="4"/>
        <v/>
      </c>
      <c r="M13" s="286">
        <f t="shared" si="1"/>
        <v>0</v>
      </c>
      <c r="N13" s="286" t="str">
        <f t="shared" si="5"/>
        <v/>
      </c>
      <c r="O13" s="286">
        <f t="shared" si="6"/>
        <v>0</v>
      </c>
      <c r="P13" s="286" t="str">
        <f t="shared" si="7"/>
        <v/>
      </c>
      <c r="Q13" s="287" t="str">
        <f t="shared" si="8"/>
        <v>N</v>
      </c>
      <c r="R13" s="285"/>
      <c r="S13" s="284">
        <f>IF(ProsekOcenaBezVladanja!U13="",1,2)</f>
        <v>1</v>
      </c>
      <c r="T13" s="284">
        <f>IF(ProsekOcenaBezVladanja!V13="",1,2)</f>
        <v>1</v>
      </c>
      <c r="U13" s="284" t="str">
        <f t="shared" si="9"/>
        <v/>
      </c>
      <c r="V13" s="284"/>
      <c r="W13" s="284">
        <f>IF(ProsekOcenaBezVladanja!W13="",1,2)</f>
        <v>1</v>
      </c>
      <c r="X13" s="284">
        <f>IF(ProsekOcenaBezVladanja!X13="",1,2)</f>
        <v>1</v>
      </c>
      <c r="Y13" s="284" t="str">
        <f t="shared" si="10"/>
        <v/>
      </c>
      <c r="Z13" s="284"/>
      <c r="AA13" s="284"/>
      <c r="AB13" s="284"/>
      <c r="AC13" s="284"/>
      <c r="AD13" s="284"/>
      <c r="AE13" s="284"/>
      <c r="AF13" s="284"/>
      <c r="AG13" s="284"/>
      <c r="AH13" s="284"/>
      <c r="AI13" s="284"/>
      <c r="AM13" s="138"/>
      <c r="AN13" s="89"/>
      <c r="AO13" s="89"/>
      <c r="AP13" s="89"/>
      <c r="AQ13" s="89"/>
      <c r="AR13" s="89"/>
      <c r="AS13" s="89"/>
      <c r="AT13" s="89"/>
      <c r="AU13" s="89"/>
      <c r="AV13" s="89"/>
      <c r="AW13" s="89"/>
      <c r="AX13" s="89"/>
      <c r="AY13" s="89"/>
      <c r="AZ13" s="89"/>
      <c r="BA13" s="89"/>
      <c r="BB13" s="89"/>
      <c r="BC13" s="89"/>
    </row>
    <row r="14" spans="1:55">
      <c r="A14" s="284"/>
      <c r="B14" s="284">
        <f>COUNTIF(ProsekOcenaBezVladanja!C14:P14,"")</f>
        <v>14</v>
      </c>
      <c r="C14" s="284">
        <f>B14-B36</f>
        <v>3</v>
      </c>
      <c r="D14" s="285">
        <f>C14-UnosOcena!R14</f>
        <v>3</v>
      </c>
      <c r="E14" s="285">
        <f t="shared" si="0"/>
        <v>3</v>
      </c>
      <c r="F14" s="284"/>
      <c r="G14" s="285">
        <f>IF(D14&gt;0,COUNTIF(ProsekOcenaBezVladanja!C14:P14,"=1"),0)</f>
        <v>0</v>
      </c>
      <c r="H14" s="285">
        <f>IF(D14=0,COUNTIF(ProsekOcenaBezVladanja!C14:P14,"=1"),0)</f>
        <v>0</v>
      </c>
      <c r="I14" s="286">
        <f>IF(E14=0,AVERAGE(ProsekOcenaBezVladanja!C14:P14),0)</f>
        <v>0</v>
      </c>
      <c r="J14" s="290" t="str">
        <f t="shared" si="2"/>
        <v/>
      </c>
      <c r="K14" s="286">
        <f t="shared" si="3"/>
        <v>0</v>
      </c>
      <c r="L14" s="286" t="str">
        <f t="shared" si="4"/>
        <v/>
      </c>
      <c r="M14" s="286">
        <f t="shared" si="1"/>
        <v>0</v>
      </c>
      <c r="N14" s="286" t="str">
        <f t="shared" si="5"/>
        <v/>
      </c>
      <c r="O14" s="286">
        <f t="shared" si="6"/>
        <v>0</v>
      </c>
      <c r="P14" s="286" t="str">
        <f t="shared" si="7"/>
        <v/>
      </c>
      <c r="Q14" s="287" t="str">
        <f t="shared" si="8"/>
        <v>N</v>
      </c>
      <c r="R14" s="285"/>
      <c r="S14" s="284">
        <f>IF(ProsekOcenaBezVladanja!U14="",1,2)</f>
        <v>1</v>
      </c>
      <c r="T14" s="284">
        <f>IF(ProsekOcenaBezVladanja!V14="",1,2)</f>
        <v>1</v>
      </c>
      <c r="U14" s="284" t="str">
        <f t="shared" si="9"/>
        <v/>
      </c>
      <c r="V14" s="284"/>
      <c r="W14" s="284">
        <f>IF(ProsekOcenaBezVladanja!W14="",1,2)</f>
        <v>1</v>
      </c>
      <c r="X14" s="284">
        <f>IF(ProsekOcenaBezVladanja!X14="",1,2)</f>
        <v>1</v>
      </c>
      <c r="Y14" s="284" t="str">
        <f t="shared" si="10"/>
        <v/>
      </c>
      <c r="Z14" s="284"/>
      <c r="AA14" s="284"/>
      <c r="AB14" s="284"/>
      <c r="AC14" s="284"/>
      <c r="AD14" s="284"/>
      <c r="AE14" s="284"/>
      <c r="AF14" s="284"/>
      <c r="AG14" s="284"/>
      <c r="AH14" s="284"/>
      <c r="AI14" s="284"/>
      <c r="AM14" s="138"/>
      <c r="AN14" s="89"/>
      <c r="AO14" s="89"/>
      <c r="AP14" s="89"/>
      <c r="AQ14" s="89"/>
      <c r="AR14" s="89"/>
      <c r="AS14" s="89"/>
      <c r="AT14" s="89"/>
      <c r="AU14" s="89"/>
      <c r="AV14" s="89"/>
      <c r="AW14" s="89"/>
      <c r="AX14" s="89"/>
      <c r="AY14" s="89"/>
      <c r="AZ14" s="89"/>
      <c r="BA14" s="89"/>
      <c r="BB14" s="89"/>
      <c r="BC14" s="89"/>
    </row>
    <row r="15" spans="1:55">
      <c r="A15" s="284"/>
      <c r="B15" s="284">
        <f>COUNTIF(ProsekOcenaBezVladanja!C15:P15,"")</f>
        <v>14</v>
      </c>
      <c r="C15" s="284">
        <f>B15-B36</f>
        <v>3</v>
      </c>
      <c r="D15" s="285">
        <f>C15-UnosOcena!R15</f>
        <v>3</v>
      </c>
      <c r="E15" s="285">
        <f t="shared" si="0"/>
        <v>3</v>
      </c>
      <c r="F15" s="284"/>
      <c r="G15" s="285">
        <f>IF(D15&gt;0,COUNTIF(ProsekOcenaBezVladanja!C15:P15,"=1"),0)</f>
        <v>0</v>
      </c>
      <c r="H15" s="285">
        <f>IF(D15=0,COUNTIF(ProsekOcenaBezVladanja!C15:P15,"=1"),0)</f>
        <v>0</v>
      </c>
      <c r="I15" s="286">
        <f>IF(E15=0,AVERAGE(ProsekOcenaBezVladanja!C15:P15),0)</f>
        <v>0</v>
      </c>
      <c r="J15" s="290" t="str">
        <f t="shared" si="2"/>
        <v/>
      </c>
      <c r="K15" s="286">
        <f t="shared" si="3"/>
        <v>0</v>
      </c>
      <c r="L15" s="286" t="str">
        <f t="shared" si="4"/>
        <v/>
      </c>
      <c r="M15" s="286">
        <f t="shared" si="1"/>
        <v>0</v>
      </c>
      <c r="N15" s="286" t="str">
        <f t="shared" si="5"/>
        <v/>
      </c>
      <c r="O15" s="286">
        <f t="shared" si="6"/>
        <v>0</v>
      </c>
      <c r="P15" s="286" t="str">
        <f t="shared" si="7"/>
        <v/>
      </c>
      <c r="Q15" s="287" t="str">
        <f t="shared" si="8"/>
        <v>N</v>
      </c>
      <c r="R15" s="285"/>
      <c r="S15" s="284">
        <f>IF(ProsekOcenaBezVladanja!U15="",1,2)</f>
        <v>1</v>
      </c>
      <c r="T15" s="284">
        <f>IF(ProsekOcenaBezVladanja!V15="",1,2)</f>
        <v>1</v>
      </c>
      <c r="U15" s="284" t="str">
        <f t="shared" si="9"/>
        <v/>
      </c>
      <c r="V15" s="284"/>
      <c r="W15" s="284">
        <f>IF(ProsekOcenaBezVladanja!W15="",1,2)</f>
        <v>1</v>
      </c>
      <c r="X15" s="284">
        <f>IF(ProsekOcenaBezVladanja!X15="",1,2)</f>
        <v>1</v>
      </c>
      <c r="Y15" s="284" t="str">
        <f t="shared" si="10"/>
        <v/>
      </c>
      <c r="Z15" s="284"/>
      <c r="AA15" s="284"/>
      <c r="AB15" s="284"/>
      <c r="AC15" s="284"/>
      <c r="AD15" s="284"/>
      <c r="AE15" s="284"/>
      <c r="AF15" s="284"/>
      <c r="AG15" s="284"/>
      <c r="AH15" s="284"/>
      <c r="AI15" s="284"/>
      <c r="AM15" s="138"/>
      <c r="AN15" s="89"/>
      <c r="AO15" s="89"/>
      <c r="AP15" s="89"/>
      <c r="AQ15" s="89"/>
      <c r="AR15" s="89"/>
      <c r="AS15" s="89"/>
      <c r="AT15" s="89"/>
      <c r="AU15" s="89"/>
      <c r="AV15" s="89"/>
      <c r="AW15" s="89"/>
      <c r="AX15" s="89"/>
      <c r="AY15" s="89"/>
      <c r="AZ15" s="89"/>
      <c r="BA15" s="89"/>
      <c r="BB15" s="89"/>
      <c r="BC15" s="89"/>
    </row>
    <row r="16" spans="1:55">
      <c r="A16" s="284"/>
      <c r="B16" s="284">
        <f>COUNTIF(ProsekOcenaBezVladanja!C16:P16,"")</f>
        <v>14</v>
      </c>
      <c r="C16" s="284">
        <f>B16-B36</f>
        <v>3</v>
      </c>
      <c r="D16" s="285">
        <f>C16-UnosOcena!R16</f>
        <v>3</v>
      </c>
      <c r="E16" s="285">
        <f t="shared" si="0"/>
        <v>3</v>
      </c>
      <c r="F16" s="284"/>
      <c r="G16" s="285">
        <f>IF(D16&gt;0,COUNTIF(ProsekOcenaBezVladanja!C16:P16,"=1"),0)</f>
        <v>0</v>
      </c>
      <c r="H16" s="285">
        <f>IF(D16=0,COUNTIF(ProsekOcenaBezVladanja!C16:P16,"=1"),0)</f>
        <v>0</v>
      </c>
      <c r="I16" s="286">
        <f>IF(E16=0,AVERAGE(ProsekOcenaBezVladanja!C16:P16),0)</f>
        <v>0</v>
      </c>
      <c r="J16" s="290" t="str">
        <f t="shared" si="2"/>
        <v/>
      </c>
      <c r="K16" s="286">
        <f t="shared" si="3"/>
        <v>0</v>
      </c>
      <c r="L16" s="286" t="str">
        <f t="shared" si="4"/>
        <v/>
      </c>
      <c r="M16" s="286">
        <f t="shared" si="1"/>
        <v>0</v>
      </c>
      <c r="N16" s="286" t="str">
        <f t="shared" si="5"/>
        <v/>
      </c>
      <c r="O16" s="286">
        <f t="shared" si="6"/>
        <v>0</v>
      </c>
      <c r="P16" s="286" t="str">
        <f t="shared" si="7"/>
        <v/>
      </c>
      <c r="Q16" s="287" t="str">
        <f t="shared" si="8"/>
        <v>N</v>
      </c>
      <c r="R16" s="285"/>
      <c r="S16" s="284">
        <f>IF(ProsekOcenaBezVladanja!U16="",1,2)</f>
        <v>1</v>
      </c>
      <c r="T16" s="284">
        <f>IF(ProsekOcenaBezVladanja!V16="",1,2)</f>
        <v>1</v>
      </c>
      <c r="U16" s="284" t="str">
        <f t="shared" si="9"/>
        <v/>
      </c>
      <c r="V16" s="284"/>
      <c r="W16" s="284">
        <f>IF(ProsekOcenaBezVladanja!W16="",1,2)</f>
        <v>1</v>
      </c>
      <c r="X16" s="284">
        <f>IF(ProsekOcenaBezVladanja!X16="",1,2)</f>
        <v>1</v>
      </c>
      <c r="Y16" s="284" t="str">
        <f t="shared" si="10"/>
        <v/>
      </c>
      <c r="Z16" s="284"/>
      <c r="AA16" s="284"/>
      <c r="AB16" s="284"/>
      <c r="AC16" s="284"/>
      <c r="AD16" s="284"/>
      <c r="AE16" s="284"/>
      <c r="AF16" s="284"/>
      <c r="AG16" s="284"/>
      <c r="AH16" s="284"/>
      <c r="AI16" s="284"/>
      <c r="AM16" s="138"/>
      <c r="AN16" s="89"/>
      <c r="AO16" s="89"/>
      <c r="AP16" s="89"/>
      <c r="AQ16" s="89"/>
      <c r="AR16" s="89"/>
      <c r="AS16" s="89"/>
      <c r="AT16" s="89"/>
      <c r="AU16" s="89"/>
      <c r="AV16" s="89"/>
      <c r="AW16" s="89"/>
      <c r="AX16" s="89"/>
      <c r="AY16" s="89"/>
      <c r="AZ16" s="89"/>
      <c r="BA16" s="89"/>
      <c r="BB16" s="89"/>
      <c r="BC16" s="89"/>
    </row>
    <row r="17" spans="1:55">
      <c r="A17" s="284"/>
      <c r="B17" s="284">
        <f>COUNTIF(ProsekOcenaBezVladanja!C17:P17,"")</f>
        <v>14</v>
      </c>
      <c r="C17" s="284">
        <f>B17-B36</f>
        <v>3</v>
      </c>
      <c r="D17" s="285">
        <f>C17-UnosOcena!R17</f>
        <v>3</v>
      </c>
      <c r="E17" s="285">
        <f t="shared" si="0"/>
        <v>3</v>
      </c>
      <c r="F17" s="284"/>
      <c r="G17" s="285">
        <f>IF(D17&gt;0,COUNTIF(ProsekOcenaBezVladanja!C17:P17,"=1"),0)</f>
        <v>0</v>
      </c>
      <c r="H17" s="285">
        <f>IF(D17=0,COUNTIF(ProsekOcenaBezVladanja!C17:P17,"=1"),0)</f>
        <v>0</v>
      </c>
      <c r="I17" s="286">
        <f>IF(E17=0,AVERAGE(ProsekOcenaBezVladanja!C17:P17),0)</f>
        <v>0</v>
      </c>
      <c r="J17" s="290" t="str">
        <f t="shared" si="2"/>
        <v/>
      </c>
      <c r="K17" s="286">
        <f t="shared" si="3"/>
        <v>0</v>
      </c>
      <c r="L17" s="286" t="str">
        <f t="shared" si="4"/>
        <v/>
      </c>
      <c r="M17" s="286">
        <f t="shared" si="1"/>
        <v>0</v>
      </c>
      <c r="N17" s="286" t="str">
        <f t="shared" si="5"/>
        <v/>
      </c>
      <c r="O17" s="286">
        <f t="shared" si="6"/>
        <v>0</v>
      </c>
      <c r="P17" s="286" t="str">
        <f t="shared" si="7"/>
        <v/>
      </c>
      <c r="Q17" s="287" t="str">
        <f t="shared" si="8"/>
        <v>N</v>
      </c>
      <c r="R17" s="285"/>
      <c r="S17" s="284">
        <f>IF(ProsekOcenaBezVladanja!U17="",1,2)</f>
        <v>1</v>
      </c>
      <c r="T17" s="284">
        <f>IF(ProsekOcenaBezVladanja!V17="",1,2)</f>
        <v>1</v>
      </c>
      <c r="U17" s="284" t="str">
        <f t="shared" si="9"/>
        <v/>
      </c>
      <c r="V17" s="284"/>
      <c r="W17" s="284">
        <f>IF(ProsekOcenaBezVladanja!W17="",1,2)</f>
        <v>1</v>
      </c>
      <c r="X17" s="284">
        <f>IF(ProsekOcenaBezVladanja!X17="",1,2)</f>
        <v>1</v>
      </c>
      <c r="Y17" s="284" t="str">
        <f t="shared" si="10"/>
        <v/>
      </c>
      <c r="Z17" s="284"/>
      <c r="AA17" s="284"/>
      <c r="AB17" s="284"/>
      <c r="AC17" s="284"/>
      <c r="AD17" s="284"/>
      <c r="AE17" s="284"/>
      <c r="AF17" s="284"/>
      <c r="AG17" s="284"/>
      <c r="AH17" s="284"/>
      <c r="AI17" s="284"/>
      <c r="AM17" s="138"/>
      <c r="AN17" s="89"/>
      <c r="AO17" s="89"/>
      <c r="AP17" s="89"/>
      <c r="AQ17" s="89"/>
      <c r="AR17" s="89"/>
      <c r="AS17" s="89"/>
      <c r="AT17" s="89"/>
      <c r="AU17" s="89"/>
      <c r="AV17" s="89"/>
      <c r="AW17" s="89"/>
      <c r="AX17" s="89"/>
      <c r="AY17" s="89"/>
      <c r="AZ17" s="89"/>
      <c r="BA17" s="89"/>
      <c r="BB17" s="89"/>
      <c r="BC17" s="89"/>
    </row>
    <row r="18" spans="1:55">
      <c r="A18" s="284"/>
      <c r="B18" s="284">
        <f>COUNTIF(ProsekOcenaBezVladanja!C18:P18,"")</f>
        <v>14</v>
      </c>
      <c r="C18" s="284">
        <f>B18-B36</f>
        <v>3</v>
      </c>
      <c r="D18" s="285">
        <f>C18-UnosOcena!R18</f>
        <v>3</v>
      </c>
      <c r="E18" s="285">
        <f t="shared" si="0"/>
        <v>3</v>
      </c>
      <c r="F18" s="284"/>
      <c r="G18" s="285">
        <f>IF(D18&gt;0,COUNTIF(ProsekOcenaBezVladanja!C18:P18,"=1"),0)</f>
        <v>0</v>
      </c>
      <c r="H18" s="285">
        <f>IF(D18=0,COUNTIF(ProsekOcenaBezVladanja!C18:P18,"=1"),0)</f>
        <v>0</v>
      </c>
      <c r="I18" s="286">
        <f>IF(E18=0,AVERAGE(ProsekOcenaBezVladanja!C18:P18),0)</f>
        <v>0</v>
      </c>
      <c r="J18" s="290" t="str">
        <f t="shared" si="2"/>
        <v/>
      </c>
      <c r="K18" s="286">
        <f t="shared" si="3"/>
        <v>0</v>
      </c>
      <c r="L18" s="286" t="str">
        <f t="shared" si="4"/>
        <v/>
      </c>
      <c r="M18" s="286">
        <f t="shared" si="1"/>
        <v>0</v>
      </c>
      <c r="N18" s="286" t="str">
        <f t="shared" si="5"/>
        <v/>
      </c>
      <c r="O18" s="286">
        <f t="shared" si="6"/>
        <v>0</v>
      </c>
      <c r="P18" s="286" t="str">
        <f t="shared" si="7"/>
        <v/>
      </c>
      <c r="Q18" s="287" t="str">
        <f t="shared" si="8"/>
        <v>N</v>
      </c>
      <c r="R18" s="285"/>
      <c r="S18" s="284">
        <f>IF(ProsekOcenaBezVladanja!U18="",1,2)</f>
        <v>1</v>
      </c>
      <c r="T18" s="284">
        <f>IF(ProsekOcenaBezVladanja!V18="",1,2)</f>
        <v>1</v>
      </c>
      <c r="U18" s="284" t="str">
        <f t="shared" si="9"/>
        <v/>
      </c>
      <c r="V18" s="284"/>
      <c r="W18" s="284">
        <f>IF(ProsekOcenaBezVladanja!W18="",1,2)</f>
        <v>1</v>
      </c>
      <c r="X18" s="284">
        <f>IF(ProsekOcenaBezVladanja!X18="",1,2)</f>
        <v>1</v>
      </c>
      <c r="Y18" s="284" t="str">
        <f t="shared" si="10"/>
        <v/>
      </c>
      <c r="Z18" s="284"/>
      <c r="AA18" s="284"/>
      <c r="AB18" s="284"/>
      <c r="AC18" s="284"/>
      <c r="AD18" s="284"/>
      <c r="AE18" s="284"/>
      <c r="AF18" s="284"/>
      <c r="AG18" s="284"/>
      <c r="AH18" s="284"/>
      <c r="AI18" s="284"/>
      <c r="AM18" s="138"/>
      <c r="AN18" s="89"/>
      <c r="AO18" s="89"/>
      <c r="AP18" s="89"/>
      <c r="AQ18" s="89"/>
      <c r="AR18" s="89"/>
      <c r="AS18" s="89"/>
      <c r="AT18" s="89"/>
      <c r="AU18" s="89"/>
      <c r="AV18" s="89"/>
      <c r="AW18" s="89"/>
      <c r="AX18" s="89"/>
      <c r="AY18" s="89"/>
      <c r="AZ18" s="89"/>
      <c r="BA18" s="89"/>
      <c r="BB18" s="89"/>
      <c r="BC18" s="89"/>
    </row>
    <row r="19" spans="1:55">
      <c r="A19" s="284"/>
      <c r="B19" s="284">
        <f>COUNTIF(ProsekOcenaBezVladanja!C19:P19,"")</f>
        <v>14</v>
      </c>
      <c r="C19" s="284">
        <f>B19-B36</f>
        <v>3</v>
      </c>
      <c r="D19" s="285">
        <f>C19-UnosOcena!R19</f>
        <v>3</v>
      </c>
      <c r="E19" s="285">
        <f t="shared" si="0"/>
        <v>3</v>
      </c>
      <c r="F19" s="284"/>
      <c r="G19" s="285">
        <f>IF(D19&gt;0,COUNTIF(ProsekOcenaBezVladanja!C19:P19,"=1"),0)</f>
        <v>0</v>
      </c>
      <c r="H19" s="285">
        <f>IF(D19=0,COUNTIF(ProsekOcenaBezVladanja!C19:P19,"=1"),0)</f>
        <v>0</v>
      </c>
      <c r="I19" s="286">
        <f>IF(E19=0,AVERAGE(ProsekOcenaBezVladanja!C19:P19),0)</f>
        <v>0</v>
      </c>
      <c r="J19" s="290" t="str">
        <f t="shared" si="2"/>
        <v/>
      </c>
      <c r="K19" s="286">
        <f t="shared" si="3"/>
        <v>0</v>
      </c>
      <c r="L19" s="286" t="str">
        <f t="shared" si="4"/>
        <v/>
      </c>
      <c r="M19" s="286">
        <f t="shared" si="1"/>
        <v>0</v>
      </c>
      <c r="N19" s="286" t="str">
        <f t="shared" si="5"/>
        <v/>
      </c>
      <c r="O19" s="286">
        <f t="shared" si="6"/>
        <v>0</v>
      </c>
      <c r="P19" s="286" t="str">
        <f t="shared" si="7"/>
        <v/>
      </c>
      <c r="Q19" s="287" t="str">
        <f t="shared" si="8"/>
        <v>N</v>
      </c>
      <c r="R19" s="285"/>
      <c r="S19" s="284">
        <f>IF(ProsekOcenaBezVladanja!U19="",1,2)</f>
        <v>1</v>
      </c>
      <c r="T19" s="284">
        <f>IF(ProsekOcenaBezVladanja!V19="",1,2)</f>
        <v>1</v>
      </c>
      <c r="U19" s="284" t="str">
        <f t="shared" si="9"/>
        <v/>
      </c>
      <c r="V19" s="284"/>
      <c r="W19" s="284">
        <f>IF(ProsekOcenaBezVladanja!W19="",1,2)</f>
        <v>1</v>
      </c>
      <c r="X19" s="284">
        <f>IF(ProsekOcenaBezVladanja!X19="",1,2)</f>
        <v>1</v>
      </c>
      <c r="Y19" s="284" t="str">
        <f t="shared" si="10"/>
        <v/>
      </c>
      <c r="Z19" s="284"/>
      <c r="AA19" s="284"/>
      <c r="AB19" s="284"/>
      <c r="AC19" s="284"/>
      <c r="AD19" s="284"/>
      <c r="AE19" s="284"/>
      <c r="AF19" s="284"/>
      <c r="AG19" s="284"/>
      <c r="AH19" s="284"/>
      <c r="AI19" s="284"/>
      <c r="AM19" s="138"/>
      <c r="AN19" s="89"/>
      <c r="AO19" s="89"/>
      <c r="AP19" s="89"/>
      <c r="AQ19" s="89"/>
      <c r="AR19" s="89"/>
      <c r="AS19" s="89"/>
      <c r="AT19" s="89"/>
      <c r="AU19" s="89"/>
      <c r="AV19" s="89"/>
      <c r="AW19" s="89"/>
      <c r="AX19" s="89"/>
      <c r="AY19" s="89"/>
      <c r="AZ19" s="89"/>
      <c r="BA19" s="89"/>
      <c r="BB19" s="89"/>
      <c r="BC19" s="89"/>
    </row>
    <row r="20" spans="1:55">
      <c r="A20" s="284"/>
      <c r="B20" s="284">
        <f>COUNTIF(ProsekOcenaBezVladanja!C20:P20,"")</f>
        <v>14</v>
      </c>
      <c r="C20" s="284">
        <f>B20-B36</f>
        <v>3</v>
      </c>
      <c r="D20" s="285">
        <f>C20-UnosOcena!R20</f>
        <v>3</v>
      </c>
      <c r="E20" s="285">
        <f t="shared" si="0"/>
        <v>3</v>
      </c>
      <c r="F20" s="284"/>
      <c r="G20" s="285">
        <f>IF(D20&gt;0,COUNTIF(ProsekOcenaBezVladanja!C20:P20,"=1"),0)</f>
        <v>0</v>
      </c>
      <c r="H20" s="285">
        <f>IF(D20=0,COUNTIF(ProsekOcenaBezVladanja!C20:P20,"=1"),0)</f>
        <v>0</v>
      </c>
      <c r="I20" s="286">
        <f>IF(E20=0,AVERAGE(ProsekOcenaBezVladanja!C20:P20),0)</f>
        <v>0</v>
      </c>
      <c r="J20" s="290" t="str">
        <f t="shared" si="2"/>
        <v/>
      </c>
      <c r="K20" s="286">
        <f t="shared" si="3"/>
        <v>0</v>
      </c>
      <c r="L20" s="286" t="str">
        <f t="shared" si="4"/>
        <v/>
      </c>
      <c r="M20" s="286">
        <f t="shared" si="1"/>
        <v>0</v>
      </c>
      <c r="N20" s="286" t="str">
        <f t="shared" si="5"/>
        <v/>
      </c>
      <c r="O20" s="286">
        <f t="shared" si="6"/>
        <v>0</v>
      </c>
      <c r="P20" s="286" t="str">
        <f t="shared" si="7"/>
        <v/>
      </c>
      <c r="Q20" s="287" t="str">
        <f t="shared" si="8"/>
        <v>N</v>
      </c>
      <c r="R20" s="285"/>
      <c r="S20" s="284">
        <f>IF(ProsekOcenaBezVladanja!U20="",1,2)</f>
        <v>1</v>
      </c>
      <c r="T20" s="284">
        <f>IF(ProsekOcenaBezVladanja!V20="",1,2)</f>
        <v>1</v>
      </c>
      <c r="U20" s="284" t="str">
        <f t="shared" si="9"/>
        <v/>
      </c>
      <c r="V20" s="284"/>
      <c r="W20" s="284">
        <f>IF(ProsekOcenaBezVladanja!W20="",1,2)</f>
        <v>1</v>
      </c>
      <c r="X20" s="284">
        <f>IF(ProsekOcenaBezVladanja!X20="",1,2)</f>
        <v>1</v>
      </c>
      <c r="Y20" s="284" t="str">
        <f t="shared" si="10"/>
        <v/>
      </c>
      <c r="Z20" s="284"/>
      <c r="AA20" s="284"/>
      <c r="AB20" s="284"/>
      <c r="AC20" s="284"/>
      <c r="AD20" s="284"/>
      <c r="AE20" s="284"/>
      <c r="AF20" s="284"/>
      <c r="AG20" s="284"/>
      <c r="AH20" s="284"/>
      <c r="AI20" s="284"/>
      <c r="AM20" s="138"/>
      <c r="AN20" s="89"/>
      <c r="AO20" s="89"/>
      <c r="AP20" s="89"/>
      <c r="AQ20" s="89"/>
      <c r="AR20" s="89"/>
      <c r="AS20" s="89"/>
      <c r="AT20" s="89"/>
      <c r="AU20" s="89"/>
      <c r="AV20" s="89"/>
      <c r="AW20" s="89"/>
      <c r="AX20" s="89"/>
      <c r="AY20" s="89"/>
      <c r="AZ20" s="89"/>
      <c r="BA20" s="89"/>
      <c r="BB20" s="89"/>
      <c r="BC20" s="89"/>
    </row>
    <row r="21" spans="1:55">
      <c r="A21" s="284"/>
      <c r="B21" s="284">
        <f>COUNTIF(ProsekOcenaBezVladanja!C21:P21,"")</f>
        <v>14</v>
      </c>
      <c r="C21" s="284">
        <f>B21-B36</f>
        <v>3</v>
      </c>
      <c r="D21" s="285">
        <f>C21-UnosOcena!R21</f>
        <v>3</v>
      </c>
      <c r="E21" s="285">
        <f t="shared" si="0"/>
        <v>3</v>
      </c>
      <c r="F21" s="284"/>
      <c r="G21" s="285">
        <f>IF(D21&gt;0,COUNTIF(ProsekOcenaBezVladanja!C21:P21,"=1"),0)</f>
        <v>0</v>
      </c>
      <c r="H21" s="285">
        <f>IF(D21=0,COUNTIF(ProsekOcenaBezVladanja!C21:P21,"=1"),0)</f>
        <v>0</v>
      </c>
      <c r="I21" s="286">
        <f>IF(E21=0,AVERAGE(ProsekOcenaBezVladanja!C21:P21),0)</f>
        <v>0</v>
      </c>
      <c r="J21" s="290" t="str">
        <f t="shared" si="2"/>
        <v/>
      </c>
      <c r="K21" s="286">
        <f t="shared" si="3"/>
        <v>0</v>
      </c>
      <c r="L21" s="286" t="str">
        <f t="shared" si="4"/>
        <v/>
      </c>
      <c r="M21" s="286">
        <f t="shared" si="1"/>
        <v>0</v>
      </c>
      <c r="N21" s="286" t="str">
        <f t="shared" si="5"/>
        <v/>
      </c>
      <c r="O21" s="286">
        <f t="shared" si="6"/>
        <v>0</v>
      </c>
      <c r="P21" s="286" t="str">
        <f t="shared" si="7"/>
        <v/>
      </c>
      <c r="Q21" s="287" t="str">
        <f t="shared" si="8"/>
        <v>N</v>
      </c>
      <c r="R21" s="285"/>
      <c r="S21" s="284">
        <f>IF(ProsekOcenaBezVladanja!U21="",1,2)</f>
        <v>1</v>
      </c>
      <c r="T21" s="284">
        <f>IF(ProsekOcenaBezVladanja!V21="",1,2)</f>
        <v>1</v>
      </c>
      <c r="U21" s="284" t="str">
        <f t="shared" si="9"/>
        <v/>
      </c>
      <c r="V21" s="284"/>
      <c r="W21" s="284">
        <f>IF(ProsekOcenaBezVladanja!W21="",1,2)</f>
        <v>1</v>
      </c>
      <c r="X21" s="284">
        <f>IF(ProsekOcenaBezVladanja!X21="",1,2)</f>
        <v>1</v>
      </c>
      <c r="Y21" s="284" t="str">
        <f t="shared" si="10"/>
        <v/>
      </c>
      <c r="Z21" s="284"/>
      <c r="AA21" s="284"/>
      <c r="AB21" s="284"/>
      <c r="AC21" s="284"/>
      <c r="AD21" s="284"/>
      <c r="AE21" s="284"/>
      <c r="AF21" s="284"/>
      <c r="AG21" s="284"/>
      <c r="AH21" s="284"/>
      <c r="AI21" s="284"/>
      <c r="AM21" s="138"/>
      <c r="AN21" s="89"/>
      <c r="AO21" s="89"/>
      <c r="AP21" s="89"/>
      <c r="AQ21" s="89"/>
      <c r="AR21" s="89"/>
      <c r="AS21" s="89"/>
      <c r="AT21" s="89"/>
      <c r="AU21" s="89"/>
      <c r="AV21" s="89"/>
      <c r="AW21" s="89"/>
      <c r="AX21" s="89"/>
      <c r="AY21" s="89"/>
      <c r="AZ21" s="89"/>
      <c r="BA21" s="89"/>
      <c r="BB21" s="89"/>
      <c r="BC21" s="89"/>
    </row>
    <row r="22" spans="1:55">
      <c r="A22" s="284"/>
      <c r="B22" s="284">
        <f>COUNTIF(ProsekOcenaBezVladanja!C22:P22,"")</f>
        <v>14</v>
      </c>
      <c r="C22" s="284">
        <f>B22-B36</f>
        <v>3</v>
      </c>
      <c r="D22" s="285">
        <f>C22-UnosOcena!R22</f>
        <v>3</v>
      </c>
      <c r="E22" s="285">
        <f t="shared" si="0"/>
        <v>3</v>
      </c>
      <c r="F22" s="284"/>
      <c r="G22" s="285">
        <f>IF(D22&gt;0,COUNTIF(ProsekOcenaBezVladanja!C22:P22,"=1"),0)</f>
        <v>0</v>
      </c>
      <c r="H22" s="285">
        <f>IF(D22=0,COUNTIF(ProsekOcenaBezVladanja!C22:P22,"=1"),0)</f>
        <v>0</v>
      </c>
      <c r="I22" s="286">
        <f>IF(E22=0,AVERAGE(ProsekOcenaBezVladanja!C22:P22),0)</f>
        <v>0</v>
      </c>
      <c r="J22" s="290" t="str">
        <f t="shared" si="2"/>
        <v/>
      </c>
      <c r="K22" s="286">
        <f t="shared" si="3"/>
        <v>0</v>
      </c>
      <c r="L22" s="286" t="str">
        <f t="shared" si="4"/>
        <v/>
      </c>
      <c r="M22" s="286">
        <f t="shared" si="1"/>
        <v>0</v>
      </c>
      <c r="N22" s="286" t="str">
        <f t="shared" si="5"/>
        <v/>
      </c>
      <c r="O22" s="286">
        <f t="shared" si="6"/>
        <v>0</v>
      </c>
      <c r="P22" s="286" t="str">
        <f t="shared" si="7"/>
        <v/>
      </c>
      <c r="Q22" s="287" t="str">
        <f t="shared" si="8"/>
        <v>N</v>
      </c>
      <c r="R22" s="285"/>
      <c r="S22" s="284">
        <f>IF(ProsekOcenaBezVladanja!U22="",1,2)</f>
        <v>1</v>
      </c>
      <c r="T22" s="284">
        <f>IF(ProsekOcenaBezVladanja!V22="",1,2)</f>
        <v>1</v>
      </c>
      <c r="U22" s="284" t="str">
        <f t="shared" si="9"/>
        <v/>
      </c>
      <c r="V22" s="284"/>
      <c r="W22" s="284">
        <f>IF(ProsekOcenaBezVladanja!W22="",1,2)</f>
        <v>1</v>
      </c>
      <c r="X22" s="284">
        <f>IF(ProsekOcenaBezVladanja!X22="",1,2)</f>
        <v>1</v>
      </c>
      <c r="Y22" s="284" t="str">
        <f t="shared" si="10"/>
        <v/>
      </c>
      <c r="Z22" s="284"/>
      <c r="AA22" s="284"/>
      <c r="AB22" s="284"/>
      <c r="AC22" s="284"/>
      <c r="AD22" s="284"/>
      <c r="AE22" s="284"/>
      <c r="AF22" s="284"/>
      <c r="AG22" s="284"/>
      <c r="AH22" s="284"/>
      <c r="AI22" s="284"/>
      <c r="AM22" s="138"/>
      <c r="AN22" s="89"/>
      <c r="AO22" s="89"/>
      <c r="AP22" s="89"/>
      <c r="AQ22" s="89"/>
      <c r="AR22" s="89"/>
      <c r="AS22" s="89"/>
      <c r="AT22" s="89"/>
      <c r="AU22" s="89"/>
      <c r="AV22" s="89"/>
      <c r="AW22" s="89"/>
      <c r="AX22" s="89"/>
      <c r="AY22" s="89"/>
      <c r="AZ22" s="89"/>
      <c r="BA22" s="89"/>
      <c r="BB22" s="89"/>
      <c r="BC22" s="89"/>
    </row>
    <row r="23" spans="1:55">
      <c r="A23" s="284"/>
      <c r="B23" s="284">
        <f>COUNTIF(ProsekOcenaBezVladanja!C23:P23,"")</f>
        <v>14</v>
      </c>
      <c r="C23" s="284">
        <f>B23-B36</f>
        <v>3</v>
      </c>
      <c r="D23" s="285">
        <f>C23-UnosOcena!R23</f>
        <v>3</v>
      </c>
      <c r="E23" s="285">
        <f t="shared" si="0"/>
        <v>3</v>
      </c>
      <c r="F23" s="284"/>
      <c r="G23" s="285">
        <f>IF(D23&gt;0,COUNTIF(ProsekOcenaBezVladanja!C23:P23,"=1"),0)</f>
        <v>0</v>
      </c>
      <c r="H23" s="285">
        <f>IF(D23=0,COUNTIF(ProsekOcenaBezVladanja!C23:P23,"=1"),0)</f>
        <v>0</v>
      </c>
      <c r="I23" s="286">
        <f>IF(E23=0,AVERAGE(ProsekOcenaBezVladanja!C23:P23),0)</f>
        <v>0</v>
      </c>
      <c r="J23" s="290" t="str">
        <f t="shared" si="2"/>
        <v/>
      </c>
      <c r="K23" s="286">
        <f t="shared" si="3"/>
        <v>0</v>
      </c>
      <c r="L23" s="286" t="str">
        <f t="shared" si="4"/>
        <v/>
      </c>
      <c r="M23" s="286">
        <f t="shared" si="1"/>
        <v>0</v>
      </c>
      <c r="N23" s="286" t="str">
        <f t="shared" si="5"/>
        <v/>
      </c>
      <c r="O23" s="286">
        <f t="shared" si="6"/>
        <v>0</v>
      </c>
      <c r="P23" s="286" t="str">
        <f t="shared" si="7"/>
        <v/>
      </c>
      <c r="Q23" s="287" t="str">
        <f t="shared" si="8"/>
        <v>N</v>
      </c>
      <c r="R23" s="285"/>
      <c r="S23" s="284">
        <f>IF(ProsekOcenaBezVladanja!U23="",1,2)</f>
        <v>1</v>
      </c>
      <c r="T23" s="284">
        <f>IF(ProsekOcenaBezVladanja!V23="",1,2)</f>
        <v>1</v>
      </c>
      <c r="U23" s="284" t="str">
        <f t="shared" si="9"/>
        <v/>
      </c>
      <c r="V23" s="284"/>
      <c r="W23" s="284">
        <f>IF(ProsekOcenaBezVladanja!W23="",1,2)</f>
        <v>1</v>
      </c>
      <c r="X23" s="284">
        <f>IF(ProsekOcenaBezVladanja!X23="",1,2)</f>
        <v>1</v>
      </c>
      <c r="Y23" s="284" t="str">
        <f t="shared" si="10"/>
        <v/>
      </c>
      <c r="Z23" s="284"/>
      <c r="AA23" s="284"/>
      <c r="AB23" s="284"/>
      <c r="AC23" s="284"/>
      <c r="AD23" s="284"/>
      <c r="AE23" s="284"/>
      <c r="AF23" s="284"/>
      <c r="AG23" s="284"/>
      <c r="AH23" s="284"/>
      <c r="AI23" s="284"/>
      <c r="AM23" s="138"/>
      <c r="AN23" s="89"/>
      <c r="AO23" s="89"/>
      <c r="AP23" s="89"/>
      <c r="AQ23" s="89"/>
      <c r="AR23" s="89"/>
      <c r="AS23" s="89"/>
      <c r="AT23" s="89"/>
      <c r="AU23" s="89"/>
      <c r="AV23" s="89"/>
      <c r="AW23" s="89"/>
      <c r="AX23" s="89"/>
      <c r="AY23" s="89"/>
      <c r="AZ23" s="89"/>
      <c r="BA23" s="89"/>
      <c r="BB23" s="89"/>
      <c r="BC23" s="89"/>
    </row>
    <row r="24" spans="1:55">
      <c r="A24" s="284"/>
      <c r="B24" s="284">
        <f>COUNTIF(ProsekOcenaBezVladanja!C24:P24,"")</f>
        <v>14</v>
      </c>
      <c r="C24" s="284">
        <f>B24-B36</f>
        <v>3</v>
      </c>
      <c r="D24" s="285">
        <f>C24-UnosOcena!R24</f>
        <v>3</v>
      </c>
      <c r="E24" s="285">
        <f t="shared" si="0"/>
        <v>3</v>
      </c>
      <c r="F24" s="284"/>
      <c r="G24" s="285">
        <f>IF(D24&gt;0,COUNTIF(ProsekOcenaBezVladanja!C24:P24,"=1"),0)</f>
        <v>0</v>
      </c>
      <c r="H24" s="285">
        <f>IF(D24=0,COUNTIF(ProsekOcenaBezVladanja!C24:P24,"=1"),0)</f>
        <v>0</v>
      </c>
      <c r="I24" s="286">
        <f>IF(E24=0,AVERAGE(ProsekOcenaBezVladanja!C24:P24),0)</f>
        <v>0</v>
      </c>
      <c r="J24" s="290" t="str">
        <f t="shared" si="2"/>
        <v/>
      </c>
      <c r="K24" s="286">
        <f t="shared" si="3"/>
        <v>0</v>
      </c>
      <c r="L24" s="286" t="str">
        <f t="shared" si="4"/>
        <v/>
      </c>
      <c r="M24" s="286">
        <f t="shared" si="1"/>
        <v>0</v>
      </c>
      <c r="N24" s="286" t="str">
        <f t="shared" si="5"/>
        <v/>
      </c>
      <c r="O24" s="286">
        <f t="shared" si="6"/>
        <v>0</v>
      </c>
      <c r="P24" s="286" t="str">
        <f t="shared" si="7"/>
        <v/>
      </c>
      <c r="Q24" s="287" t="str">
        <f t="shared" si="8"/>
        <v>N</v>
      </c>
      <c r="R24" s="285"/>
      <c r="S24" s="284">
        <f>IF(ProsekOcenaBezVladanja!U24="",1,2)</f>
        <v>1</v>
      </c>
      <c r="T24" s="284">
        <f>IF(ProsekOcenaBezVladanja!V24="",1,2)</f>
        <v>1</v>
      </c>
      <c r="U24" s="284" t="str">
        <f t="shared" si="9"/>
        <v/>
      </c>
      <c r="V24" s="284"/>
      <c r="W24" s="284">
        <f>IF(ProsekOcenaBezVladanja!W24="",1,2)</f>
        <v>1</v>
      </c>
      <c r="X24" s="284">
        <f>IF(ProsekOcenaBezVladanja!X24="",1,2)</f>
        <v>1</v>
      </c>
      <c r="Y24" s="284" t="str">
        <f t="shared" si="10"/>
        <v/>
      </c>
      <c r="Z24" s="284"/>
      <c r="AA24" s="284"/>
      <c r="AB24" s="284"/>
      <c r="AC24" s="284"/>
      <c r="AD24" s="284"/>
      <c r="AE24" s="284"/>
      <c r="AF24" s="284"/>
      <c r="AG24" s="284"/>
      <c r="AH24" s="284"/>
      <c r="AI24" s="284"/>
      <c r="AM24" s="138"/>
      <c r="AN24" s="89"/>
      <c r="AO24" s="89"/>
      <c r="AP24" s="89"/>
      <c r="AQ24" s="89"/>
      <c r="AR24" s="89"/>
      <c r="AS24" s="89"/>
      <c r="AT24" s="89"/>
      <c r="AU24" s="89"/>
      <c r="AV24" s="89"/>
      <c r="AW24" s="89"/>
      <c r="AX24" s="89"/>
      <c r="AY24" s="89"/>
      <c r="AZ24" s="89"/>
      <c r="BA24" s="89"/>
      <c r="BB24" s="89"/>
      <c r="BC24" s="89"/>
    </row>
    <row r="25" spans="1:55">
      <c r="A25" s="284"/>
      <c r="B25" s="284">
        <f>COUNTIF(ProsekOcenaBezVladanja!C25:P25,"")</f>
        <v>14</v>
      </c>
      <c r="C25" s="284">
        <f>B25-B36</f>
        <v>3</v>
      </c>
      <c r="D25" s="285">
        <f>C25-UnosOcena!R25</f>
        <v>3</v>
      </c>
      <c r="E25" s="285">
        <f t="shared" si="0"/>
        <v>3</v>
      </c>
      <c r="F25" s="284"/>
      <c r="G25" s="285">
        <f>IF(D25&gt;0,COUNTIF(ProsekOcenaBezVladanja!C25:P25,"=1"),0)</f>
        <v>0</v>
      </c>
      <c r="H25" s="285">
        <f>IF(D25=0,COUNTIF(ProsekOcenaBezVladanja!C25:P25,"=1"),0)</f>
        <v>0</v>
      </c>
      <c r="I25" s="286">
        <f>IF(E25=0,AVERAGE(ProsekOcenaBezVladanja!C25:P25),0)</f>
        <v>0</v>
      </c>
      <c r="J25" s="290" t="str">
        <f t="shared" si="2"/>
        <v/>
      </c>
      <c r="K25" s="286">
        <f t="shared" si="3"/>
        <v>0</v>
      </c>
      <c r="L25" s="286" t="str">
        <f t="shared" si="4"/>
        <v/>
      </c>
      <c r="M25" s="286">
        <f t="shared" si="1"/>
        <v>0</v>
      </c>
      <c r="N25" s="286" t="str">
        <f t="shared" si="5"/>
        <v/>
      </c>
      <c r="O25" s="286">
        <f t="shared" si="6"/>
        <v>0</v>
      </c>
      <c r="P25" s="286" t="str">
        <f t="shared" si="7"/>
        <v/>
      </c>
      <c r="Q25" s="287" t="str">
        <f t="shared" si="8"/>
        <v>N</v>
      </c>
      <c r="R25" s="285"/>
      <c r="S25" s="284">
        <f>IF(ProsekOcenaBezVladanja!U25="",1,2)</f>
        <v>1</v>
      </c>
      <c r="T25" s="284">
        <f>IF(ProsekOcenaBezVladanja!V25="",1,2)</f>
        <v>1</v>
      </c>
      <c r="U25" s="284" t="str">
        <f t="shared" si="9"/>
        <v/>
      </c>
      <c r="V25" s="284"/>
      <c r="W25" s="284">
        <f>IF(ProsekOcenaBezVladanja!W25="",1,2)</f>
        <v>1</v>
      </c>
      <c r="X25" s="284">
        <f>IF(ProsekOcenaBezVladanja!X25="",1,2)</f>
        <v>1</v>
      </c>
      <c r="Y25" s="284" t="str">
        <f t="shared" si="10"/>
        <v/>
      </c>
      <c r="Z25" s="284"/>
      <c r="AA25" s="284"/>
      <c r="AB25" s="284"/>
      <c r="AC25" s="284"/>
      <c r="AD25" s="284"/>
      <c r="AE25" s="284"/>
      <c r="AF25" s="284"/>
      <c r="AG25" s="284"/>
      <c r="AH25" s="284"/>
      <c r="AI25" s="284"/>
      <c r="AM25" s="138"/>
      <c r="AN25" s="89"/>
      <c r="AO25" s="89"/>
      <c r="AP25" s="89"/>
      <c r="AQ25" s="89"/>
      <c r="AR25" s="89"/>
      <c r="AS25" s="89"/>
      <c r="AT25" s="89"/>
      <c r="AU25" s="89"/>
      <c r="AV25" s="89"/>
      <c r="AW25" s="89"/>
      <c r="AX25" s="89"/>
      <c r="AY25" s="89"/>
      <c r="AZ25" s="89"/>
      <c r="BA25" s="89"/>
      <c r="BB25" s="89"/>
      <c r="BC25" s="89"/>
    </row>
    <row r="26" spans="1:55">
      <c r="A26" s="284"/>
      <c r="B26" s="284">
        <f>COUNTIF(ProsekOcenaBezVladanja!C26:P26,"")</f>
        <v>14</v>
      </c>
      <c r="C26" s="284">
        <f>B26-B36</f>
        <v>3</v>
      </c>
      <c r="D26" s="285">
        <f>C26-UnosOcena!R26</f>
        <v>3</v>
      </c>
      <c r="E26" s="285">
        <f t="shared" si="0"/>
        <v>3</v>
      </c>
      <c r="F26" s="284"/>
      <c r="G26" s="285">
        <f>IF(D26&gt;0,COUNTIF(ProsekOcenaBezVladanja!C26:P26,"=1"),0)</f>
        <v>0</v>
      </c>
      <c r="H26" s="285">
        <f>IF(D26=0,COUNTIF(ProsekOcenaBezVladanja!C26:P26,"=1"),0)</f>
        <v>0</v>
      </c>
      <c r="I26" s="286">
        <f>IF(E26=0,AVERAGE(ProsekOcenaBezVladanja!C26:P26),0)</f>
        <v>0</v>
      </c>
      <c r="J26" s="290" t="str">
        <f t="shared" si="2"/>
        <v/>
      </c>
      <c r="K26" s="286">
        <f t="shared" si="3"/>
        <v>0</v>
      </c>
      <c r="L26" s="286" t="str">
        <f t="shared" si="4"/>
        <v/>
      </c>
      <c r="M26" s="286">
        <f t="shared" si="1"/>
        <v>0</v>
      </c>
      <c r="N26" s="286" t="str">
        <f t="shared" si="5"/>
        <v/>
      </c>
      <c r="O26" s="286">
        <f t="shared" si="6"/>
        <v>0</v>
      </c>
      <c r="P26" s="286" t="str">
        <f t="shared" si="7"/>
        <v/>
      </c>
      <c r="Q26" s="287" t="str">
        <f t="shared" si="8"/>
        <v>N</v>
      </c>
      <c r="R26" s="285"/>
      <c r="S26" s="284">
        <f>IF(ProsekOcenaBezVladanja!U26="",1,2)</f>
        <v>1</v>
      </c>
      <c r="T26" s="284">
        <f>IF(ProsekOcenaBezVladanja!V26="",1,2)</f>
        <v>1</v>
      </c>
      <c r="U26" s="284" t="str">
        <f t="shared" si="9"/>
        <v/>
      </c>
      <c r="V26" s="284"/>
      <c r="W26" s="284">
        <f>IF(ProsekOcenaBezVladanja!W26="",1,2)</f>
        <v>1</v>
      </c>
      <c r="X26" s="284">
        <f>IF(ProsekOcenaBezVladanja!X26="",1,2)</f>
        <v>1</v>
      </c>
      <c r="Y26" s="284" t="str">
        <f t="shared" si="10"/>
        <v/>
      </c>
      <c r="Z26" s="284"/>
      <c r="AA26" s="284"/>
      <c r="AB26" s="284"/>
      <c r="AC26" s="284"/>
      <c r="AD26" s="284"/>
      <c r="AE26" s="284"/>
      <c r="AF26" s="284"/>
      <c r="AG26" s="284"/>
      <c r="AH26" s="284"/>
      <c r="AI26" s="284"/>
      <c r="AM26" s="138"/>
      <c r="AN26" s="89"/>
      <c r="AO26" s="89"/>
      <c r="AP26" s="89"/>
      <c r="AQ26" s="89"/>
      <c r="AR26" s="89"/>
      <c r="AS26" s="89"/>
      <c r="AT26" s="89"/>
      <c r="AU26" s="89"/>
      <c r="AV26" s="89"/>
      <c r="AW26" s="89"/>
      <c r="AX26" s="89"/>
      <c r="AY26" s="89"/>
      <c r="AZ26" s="89"/>
      <c r="BA26" s="89"/>
      <c r="BB26" s="89"/>
      <c r="BC26" s="89"/>
    </row>
    <row r="27" spans="1:55">
      <c r="A27" s="284"/>
      <c r="B27" s="284">
        <f>COUNTIF(ProsekOcenaBezVladanja!C27:P27,"")</f>
        <v>14</v>
      </c>
      <c r="C27" s="284">
        <f>B27-B36</f>
        <v>3</v>
      </c>
      <c r="D27" s="285">
        <f>C27-UnosOcena!R27</f>
        <v>3</v>
      </c>
      <c r="E27" s="285">
        <f t="shared" si="0"/>
        <v>3</v>
      </c>
      <c r="F27" s="284"/>
      <c r="G27" s="285">
        <f>IF(D27&gt;0,COUNTIF(ProsekOcenaBezVladanja!C27:P27,"=1"),0)</f>
        <v>0</v>
      </c>
      <c r="H27" s="285">
        <f>IF(D27=0,COUNTIF(ProsekOcenaBezVladanja!C27:P27,"=1"),0)</f>
        <v>0</v>
      </c>
      <c r="I27" s="286">
        <f>IF(E27=0,AVERAGE(ProsekOcenaBezVladanja!C27:P27),0)</f>
        <v>0</v>
      </c>
      <c r="J27" s="290" t="str">
        <f t="shared" si="2"/>
        <v/>
      </c>
      <c r="K27" s="286">
        <f t="shared" si="3"/>
        <v>0</v>
      </c>
      <c r="L27" s="286" t="str">
        <f t="shared" si="4"/>
        <v/>
      </c>
      <c r="M27" s="286">
        <f t="shared" si="1"/>
        <v>0</v>
      </c>
      <c r="N27" s="286" t="str">
        <f t="shared" si="5"/>
        <v/>
      </c>
      <c r="O27" s="286">
        <f t="shared" si="6"/>
        <v>0</v>
      </c>
      <c r="P27" s="286" t="str">
        <f t="shared" si="7"/>
        <v/>
      </c>
      <c r="Q27" s="287" t="str">
        <f t="shared" si="8"/>
        <v>N</v>
      </c>
      <c r="R27" s="285"/>
      <c r="S27" s="284">
        <f>IF(ProsekOcenaBezVladanja!U27="",1,2)</f>
        <v>1</v>
      </c>
      <c r="T27" s="284">
        <f>IF(ProsekOcenaBezVladanja!V27="",1,2)</f>
        <v>1</v>
      </c>
      <c r="U27" s="284" t="str">
        <f t="shared" si="9"/>
        <v/>
      </c>
      <c r="V27" s="284"/>
      <c r="W27" s="284">
        <f>IF(ProsekOcenaBezVladanja!W27="",1,2)</f>
        <v>1</v>
      </c>
      <c r="X27" s="284">
        <f>IF(ProsekOcenaBezVladanja!X27="",1,2)</f>
        <v>1</v>
      </c>
      <c r="Y27" s="284" t="str">
        <f t="shared" si="10"/>
        <v/>
      </c>
      <c r="Z27" s="284"/>
      <c r="AA27" s="284"/>
      <c r="AB27" s="284"/>
      <c r="AC27" s="284"/>
      <c r="AD27" s="284"/>
      <c r="AE27" s="284"/>
      <c r="AF27" s="284"/>
      <c r="AG27" s="284"/>
      <c r="AH27" s="284"/>
      <c r="AI27" s="284"/>
      <c r="AM27" s="138"/>
      <c r="AN27" s="89"/>
      <c r="AO27" s="89"/>
      <c r="AP27" s="89"/>
      <c r="AQ27" s="89"/>
      <c r="AR27" s="89"/>
      <c r="AS27" s="89"/>
      <c r="AT27" s="89"/>
      <c r="AU27" s="89"/>
      <c r="AV27" s="89"/>
      <c r="AW27" s="89"/>
      <c r="AX27" s="89"/>
      <c r="AY27" s="89"/>
      <c r="AZ27" s="89"/>
      <c r="BA27" s="89"/>
      <c r="BB27" s="89"/>
      <c r="BC27" s="89"/>
    </row>
    <row r="28" spans="1:55">
      <c r="A28" s="284"/>
      <c r="B28" s="284">
        <f>COUNTIF(ProsekOcenaBezVladanja!C28:P28,"")</f>
        <v>14</v>
      </c>
      <c r="C28" s="284">
        <f>B28-B36</f>
        <v>3</v>
      </c>
      <c r="D28" s="285">
        <f>C28-UnosOcena!R28</f>
        <v>3</v>
      </c>
      <c r="E28" s="285">
        <f t="shared" si="0"/>
        <v>3</v>
      </c>
      <c r="F28" s="284"/>
      <c r="G28" s="285">
        <f>IF(D28&gt;0,COUNTIF(ProsekOcenaBezVladanja!C28:P28,"=1"),0)</f>
        <v>0</v>
      </c>
      <c r="H28" s="285">
        <f>IF(D28=0,COUNTIF(ProsekOcenaBezVladanja!C28:P28,"=1"),0)</f>
        <v>0</v>
      </c>
      <c r="I28" s="286">
        <f>IF(E28=0,AVERAGE(ProsekOcenaBezVladanja!C28:P28),0)</f>
        <v>0</v>
      </c>
      <c r="J28" s="290" t="str">
        <f t="shared" si="2"/>
        <v/>
      </c>
      <c r="K28" s="286">
        <f t="shared" si="3"/>
        <v>0</v>
      </c>
      <c r="L28" s="286" t="str">
        <f t="shared" si="4"/>
        <v/>
      </c>
      <c r="M28" s="286">
        <f t="shared" si="1"/>
        <v>0</v>
      </c>
      <c r="N28" s="286" t="str">
        <f t="shared" si="5"/>
        <v/>
      </c>
      <c r="O28" s="286">
        <f t="shared" si="6"/>
        <v>0</v>
      </c>
      <c r="P28" s="286" t="str">
        <f t="shared" si="7"/>
        <v/>
      </c>
      <c r="Q28" s="287" t="str">
        <f t="shared" si="8"/>
        <v>N</v>
      </c>
      <c r="R28" s="285"/>
      <c r="S28" s="284">
        <f>IF(ProsekOcenaBezVladanja!U28="",1,2)</f>
        <v>1</v>
      </c>
      <c r="T28" s="284">
        <f>IF(ProsekOcenaBezVladanja!V28="",1,2)</f>
        <v>1</v>
      </c>
      <c r="U28" s="284" t="str">
        <f t="shared" si="9"/>
        <v/>
      </c>
      <c r="V28" s="284"/>
      <c r="W28" s="284">
        <f>IF(ProsekOcenaBezVladanja!W28="",1,2)</f>
        <v>1</v>
      </c>
      <c r="X28" s="284">
        <f>IF(ProsekOcenaBezVladanja!X28="",1,2)</f>
        <v>1</v>
      </c>
      <c r="Y28" s="284" t="str">
        <f t="shared" si="10"/>
        <v/>
      </c>
      <c r="Z28" s="284"/>
      <c r="AA28" s="284"/>
      <c r="AB28" s="284"/>
      <c r="AC28" s="284"/>
      <c r="AD28" s="284"/>
      <c r="AE28" s="284"/>
      <c r="AF28" s="284"/>
      <c r="AG28" s="284"/>
      <c r="AH28" s="284"/>
      <c r="AI28" s="284"/>
      <c r="AM28" s="138"/>
      <c r="AN28" s="89"/>
      <c r="AO28" s="89"/>
      <c r="AP28" s="89"/>
      <c r="AQ28" s="89"/>
      <c r="AR28" s="89"/>
      <c r="AS28" s="89"/>
      <c r="AT28" s="89"/>
      <c r="AU28" s="89"/>
      <c r="AV28" s="89"/>
      <c r="AW28" s="89"/>
      <c r="AX28" s="89"/>
      <c r="AY28" s="89"/>
      <c r="AZ28" s="89"/>
      <c r="BA28" s="89"/>
      <c r="BB28" s="89"/>
      <c r="BC28" s="89"/>
    </row>
    <row r="29" spans="1:55">
      <c r="A29" s="284"/>
      <c r="B29" s="284">
        <f>COUNTIF(ProsekOcenaBezVladanja!C29:P29,"")</f>
        <v>14</v>
      </c>
      <c r="C29" s="284">
        <f>B29-B36</f>
        <v>3</v>
      </c>
      <c r="D29" s="285">
        <f>C29-UnosOcena!R29</f>
        <v>3</v>
      </c>
      <c r="E29" s="285">
        <f t="shared" si="0"/>
        <v>3</v>
      </c>
      <c r="F29" s="284"/>
      <c r="G29" s="285">
        <f>IF(D29&gt;0,COUNTIF(ProsekOcenaBezVladanja!C29:P29,"=1"),0)</f>
        <v>0</v>
      </c>
      <c r="H29" s="285">
        <f>IF(D29=0,COUNTIF(ProsekOcenaBezVladanja!C29:P29,"=1"),0)</f>
        <v>0</v>
      </c>
      <c r="I29" s="286">
        <f>IF(E29=0,AVERAGE(ProsekOcenaBezVladanja!C29:P29),0)</f>
        <v>0</v>
      </c>
      <c r="J29" s="290" t="str">
        <f t="shared" si="2"/>
        <v/>
      </c>
      <c r="K29" s="286">
        <f t="shared" si="3"/>
        <v>0</v>
      </c>
      <c r="L29" s="286" t="str">
        <f t="shared" si="4"/>
        <v/>
      </c>
      <c r="M29" s="286">
        <f t="shared" si="1"/>
        <v>0</v>
      </c>
      <c r="N29" s="286" t="str">
        <f t="shared" si="5"/>
        <v/>
      </c>
      <c r="O29" s="286">
        <f t="shared" si="6"/>
        <v>0</v>
      </c>
      <c r="P29" s="286" t="str">
        <f t="shared" si="7"/>
        <v/>
      </c>
      <c r="Q29" s="287" t="str">
        <f t="shared" si="8"/>
        <v>N</v>
      </c>
      <c r="R29" s="285"/>
      <c r="S29" s="284">
        <f>IF(ProsekOcenaBezVladanja!U29="",1,2)</f>
        <v>1</v>
      </c>
      <c r="T29" s="284">
        <f>IF(ProsekOcenaBezVladanja!V29="",1,2)</f>
        <v>1</v>
      </c>
      <c r="U29" s="284" t="str">
        <f t="shared" si="9"/>
        <v/>
      </c>
      <c r="V29" s="284"/>
      <c r="W29" s="284">
        <f>IF(ProsekOcenaBezVladanja!W29="",1,2)</f>
        <v>1</v>
      </c>
      <c r="X29" s="284">
        <f>IF(ProsekOcenaBezVladanja!X29="",1,2)</f>
        <v>1</v>
      </c>
      <c r="Y29" s="284" t="str">
        <f t="shared" si="10"/>
        <v/>
      </c>
      <c r="Z29" s="284"/>
      <c r="AA29" s="284"/>
      <c r="AB29" s="284"/>
      <c r="AC29" s="284"/>
      <c r="AD29" s="284"/>
      <c r="AE29" s="284"/>
      <c r="AF29" s="284"/>
      <c r="AG29" s="284"/>
      <c r="AH29" s="284"/>
      <c r="AI29" s="284"/>
      <c r="AM29" s="138"/>
      <c r="AN29" s="89"/>
      <c r="AO29" s="89"/>
      <c r="AP29" s="89"/>
      <c r="AQ29" s="89"/>
      <c r="AR29" s="89"/>
      <c r="AS29" s="89"/>
      <c r="AT29" s="89"/>
      <c r="AU29" s="89"/>
      <c r="AV29" s="89"/>
      <c r="AW29" s="89"/>
      <c r="AX29" s="89"/>
      <c r="AY29" s="89"/>
      <c r="AZ29" s="89"/>
      <c r="BA29" s="89"/>
      <c r="BB29" s="89"/>
      <c r="BC29" s="89"/>
    </row>
    <row r="30" spans="1:55">
      <c r="A30" s="284"/>
      <c r="B30" s="284">
        <f>COUNTIF(ProsekOcenaBezVladanja!C30:P30,"")</f>
        <v>14</v>
      </c>
      <c r="C30" s="284">
        <f>B30-B36</f>
        <v>3</v>
      </c>
      <c r="D30" s="285">
        <f>C30-UnosOcena!R30</f>
        <v>3</v>
      </c>
      <c r="E30" s="285">
        <f t="shared" si="0"/>
        <v>3</v>
      </c>
      <c r="F30" s="284"/>
      <c r="G30" s="285">
        <f>IF(D30&gt;0,COUNTIF(ProsekOcenaBezVladanja!C30:P30,"=1"),0)</f>
        <v>0</v>
      </c>
      <c r="H30" s="285">
        <f>IF(D30=0,COUNTIF(ProsekOcenaBezVladanja!C30:P30,"=1"),0)</f>
        <v>0</v>
      </c>
      <c r="I30" s="286">
        <f>IF(E30=0,AVERAGE(ProsekOcenaBezVladanja!C30:P30),0)</f>
        <v>0</v>
      </c>
      <c r="J30" s="290" t="str">
        <f t="shared" si="2"/>
        <v/>
      </c>
      <c r="K30" s="286">
        <f t="shared" si="3"/>
        <v>0</v>
      </c>
      <c r="L30" s="286" t="str">
        <f t="shared" si="4"/>
        <v/>
      </c>
      <c r="M30" s="286">
        <f t="shared" si="1"/>
        <v>0</v>
      </c>
      <c r="N30" s="286" t="str">
        <f t="shared" si="5"/>
        <v/>
      </c>
      <c r="O30" s="286">
        <f t="shared" si="6"/>
        <v>0</v>
      </c>
      <c r="P30" s="286" t="str">
        <f t="shared" si="7"/>
        <v/>
      </c>
      <c r="Q30" s="287" t="str">
        <f t="shared" si="8"/>
        <v>N</v>
      </c>
      <c r="R30" s="285"/>
      <c r="S30" s="284">
        <f>IF(ProsekOcenaBezVladanja!U30="",1,2)</f>
        <v>1</v>
      </c>
      <c r="T30" s="284">
        <f>IF(ProsekOcenaBezVladanja!V30="",1,2)</f>
        <v>1</v>
      </c>
      <c r="U30" s="284" t="str">
        <f t="shared" si="9"/>
        <v/>
      </c>
      <c r="V30" s="284"/>
      <c r="W30" s="284">
        <f>IF(ProsekOcenaBezVladanja!W30="",1,2)</f>
        <v>1</v>
      </c>
      <c r="X30" s="284">
        <f>IF(ProsekOcenaBezVladanja!X30="",1,2)</f>
        <v>1</v>
      </c>
      <c r="Y30" s="284" t="str">
        <f t="shared" si="10"/>
        <v/>
      </c>
      <c r="Z30" s="284"/>
      <c r="AA30" s="284"/>
      <c r="AB30" s="284"/>
      <c r="AC30" s="284"/>
      <c r="AD30" s="284"/>
      <c r="AE30" s="284"/>
      <c r="AF30" s="284"/>
      <c r="AG30" s="284"/>
      <c r="AH30" s="284"/>
      <c r="AI30" s="284"/>
      <c r="AM30" s="138"/>
      <c r="AN30" s="89"/>
      <c r="AO30" s="89"/>
      <c r="AP30" s="89"/>
      <c r="AQ30" s="89"/>
      <c r="AR30" s="89"/>
      <c r="AS30" s="89"/>
      <c r="AT30" s="89"/>
      <c r="AU30" s="89"/>
      <c r="AV30" s="89"/>
      <c r="AW30" s="89"/>
      <c r="AX30" s="89"/>
      <c r="AY30" s="89"/>
      <c r="AZ30" s="89"/>
      <c r="BA30" s="89"/>
      <c r="BB30" s="89"/>
      <c r="BC30" s="89"/>
    </row>
    <row r="31" spans="1:55">
      <c r="A31" s="284"/>
      <c r="B31" s="284">
        <f>COUNTIF(ProsekOcenaBezVladanja!C31:P31,"")</f>
        <v>14</v>
      </c>
      <c r="C31" s="284">
        <f>B31-B36</f>
        <v>3</v>
      </c>
      <c r="D31" s="285">
        <f>C31-UnosOcena!R31</f>
        <v>3</v>
      </c>
      <c r="E31" s="285">
        <f t="shared" si="0"/>
        <v>3</v>
      </c>
      <c r="F31" s="284"/>
      <c r="G31" s="285">
        <f>IF(D31&gt;0,COUNTIF(ProsekOcenaBezVladanja!C31:P31,"=1"),0)</f>
        <v>0</v>
      </c>
      <c r="H31" s="285">
        <f>IF(D31=0,COUNTIF(ProsekOcenaBezVladanja!C31:P31,"=1"),0)</f>
        <v>0</v>
      </c>
      <c r="I31" s="286">
        <f>IF(E31=0,AVERAGE(ProsekOcenaBezVladanja!C31:P31),0)</f>
        <v>0</v>
      </c>
      <c r="J31" s="290" t="str">
        <f>IF(I31&gt;=(9/2),1,"")</f>
        <v/>
      </c>
      <c r="K31" s="286">
        <f t="shared" si="3"/>
        <v>0</v>
      </c>
      <c r="L31" s="286" t="str">
        <f t="shared" si="4"/>
        <v/>
      </c>
      <c r="M31" s="286">
        <f t="shared" si="1"/>
        <v>0</v>
      </c>
      <c r="N31" s="286" t="str">
        <f t="shared" si="5"/>
        <v/>
      </c>
      <c r="O31" s="286">
        <f t="shared" si="6"/>
        <v>0</v>
      </c>
      <c r="P31" s="286" t="str">
        <f t="shared" si="7"/>
        <v/>
      </c>
      <c r="Q31" s="287" t="str">
        <f t="shared" si="8"/>
        <v>N</v>
      </c>
      <c r="R31" s="285"/>
      <c r="S31" s="284">
        <f>IF(ProsekOcenaBezVladanja!U31="",1,2)</f>
        <v>1</v>
      </c>
      <c r="T31" s="284">
        <f>IF(ProsekOcenaBezVladanja!V31="",1,2)</f>
        <v>1</v>
      </c>
      <c r="U31" s="284" t="str">
        <f t="shared" si="9"/>
        <v/>
      </c>
      <c r="V31" s="284"/>
      <c r="W31" s="284">
        <f>IF(ProsekOcenaBezVladanja!W31="",1,2)</f>
        <v>1</v>
      </c>
      <c r="X31" s="284">
        <f>IF(ProsekOcenaBezVladanja!X31="",1,2)</f>
        <v>1</v>
      </c>
      <c r="Y31" s="284" t="str">
        <f t="shared" si="10"/>
        <v/>
      </c>
      <c r="Z31" s="284"/>
      <c r="AA31" s="284"/>
      <c r="AB31" s="284"/>
      <c r="AC31" s="284"/>
      <c r="AD31" s="284"/>
      <c r="AE31" s="284"/>
      <c r="AF31" s="284"/>
      <c r="AG31" s="284"/>
      <c r="AH31" s="284"/>
      <c r="AI31" s="284"/>
      <c r="AM31" s="138"/>
      <c r="AN31" s="89"/>
      <c r="AO31" s="89"/>
      <c r="AP31" s="89"/>
      <c r="AQ31" s="89"/>
      <c r="AR31" s="89"/>
      <c r="AS31" s="89"/>
      <c r="AT31" s="89"/>
      <c r="AU31" s="89"/>
      <c r="AV31" s="89"/>
      <c r="AW31" s="89"/>
      <c r="AX31" s="89"/>
      <c r="AY31" s="89"/>
      <c r="AZ31" s="89"/>
      <c r="BA31" s="89"/>
      <c r="BB31" s="89"/>
      <c r="BC31" s="89"/>
    </row>
    <row r="32" spans="1:55">
      <c r="A32" s="284"/>
      <c r="B32" s="284">
        <f>COUNTIF(ProsekOcenaBezVladanja!C32:P32,"")</f>
        <v>14</v>
      </c>
      <c r="C32" s="284">
        <f>B32-B36</f>
        <v>3</v>
      </c>
      <c r="D32" s="285">
        <f>C32-UnosOcena!R32</f>
        <v>3</v>
      </c>
      <c r="E32" s="285">
        <f t="shared" si="0"/>
        <v>3</v>
      </c>
      <c r="F32" s="284"/>
      <c r="G32" s="285">
        <f>IF(D32&gt;0,COUNTIF(ProsekOcenaBezVladanja!C32:P32,"=1"),0)</f>
        <v>0</v>
      </c>
      <c r="H32" s="285">
        <f>IF(D32=0,COUNTIF(ProsekOcenaBezVladanja!C32:P32,"=1"),0)</f>
        <v>0</v>
      </c>
      <c r="I32" s="286">
        <f>IF(E32=0,AVERAGE(ProsekOcenaBezVladanja!C32:P32),0)</f>
        <v>0</v>
      </c>
      <c r="J32" s="290" t="str">
        <f t="shared" si="2"/>
        <v/>
      </c>
      <c r="K32" s="286">
        <f t="shared" si="3"/>
        <v>0</v>
      </c>
      <c r="L32" s="286" t="str">
        <f t="shared" si="4"/>
        <v/>
      </c>
      <c r="M32" s="286">
        <f t="shared" si="1"/>
        <v>0</v>
      </c>
      <c r="N32" s="286" t="str">
        <f t="shared" si="5"/>
        <v/>
      </c>
      <c r="O32" s="286">
        <f t="shared" si="6"/>
        <v>0</v>
      </c>
      <c r="P32" s="286" t="str">
        <f t="shared" si="7"/>
        <v/>
      </c>
      <c r="Q32" s="287" t="str">
        <f t="shared" si="8"/>
        <v>N</v>
      </c>
      <c r="R32" s="285"/>
      <c r="S32" s="284">
        <f>IF(ProsekOcenaBezVladanja!U32="",1,2)</f>
        <v>1</v>
      </c>
      <c r="T32" s="284">
        <f>IF(ProsekOcenaBezVladanja!V32="",1,2)</f>
        <v>1</v>
      </c>
      <c r="U32" s="284" t="str">
        <f t="shared" si="9"/>
        <v/>
      </c>
      <c r="V32" s="284"/>
      <c r="W32" s="284">
        <f>IF(ProsekOcenaBezVladanja!W32="",1,2)</f>
        <v>1</v>
      </c>
      <c r="X32" s="284">
        <f>IF(ProsekOcenaBezVladanja!X32="",1,2)</f>
        <v>1</v>
      </c>
      <c r="Y32" s="284" t="str">
        <f t="shared" si="10"/>
        <v/>
      </c>
      <c r="Z32" s="284"/>
      <c r="AA32" s="284"/>
      <c r="AB32" s="284"/>
      <c r="AC32" s="284"/>
      <c r="AD32" s="284"/>
      <c r="AE32" s="284"/>
      <c r="AF32" s="284"/>
      <c r="AG32" s="284"/>
      <c r="AH32" s="284"/>
      <c r="AI32" s="284"/>
      <c r="AM32" s="138"/>
      <c r="AN32" s="89"/>
      <c r="AO32" s="89"/>
      <c r="AP32" s="89"/>
      <c r="AQ32" s="89"/>
      <c r="AR32" s="89"/>
      <c r="AS32" s="89"/>
      <c r="AT32" s="89"/>
      <c r="AU32" s="89"/>
      <c r="AV32" s="89"/>
      <c r="AW32" s="89"/>
      <c r="AX32" s="89"/>
      <c r="AY32" s="89"/>
      <c r="AZ32" s="89"/>
      <c r="BA32" s="89"/>
      <c r="BB32" s="89"/>
      <c r="BC32" s="89"/>
    </row>
    <row r="33" spans="1:55">
      <c r="A33" s="284"/>
      <c r="B33" s="284">
        <f>COUNTIF(ProsekOcenaBezVladanja!C33:P33,"")</f>
        <v>14</v>
      </c>
      <c r="C33" s="284">
        <f>B33-B36</f>
        <v>3</v>
      </c>
      <c r="D33" s="285">
        <f>C33-UnosOcena!R33</f>
        <v>3</v>
      </c>
      <c r="E33" s="285">
        <f t="shared" si="0"/>
        <v>3</v>
      </c>
      <c r="F33" s="284"/>
      <c r="G33" s="285">
        <f>IF(D33&gt;0,COUNTIF(ProsekOcenaBezVladanja!C33:P33,"=1"),0)</f>
        <v>0</v>
      </c>
      <c r="H33" s="285">
        <f>IF(D33=0,COUNTIF(ProsekOcenaBezVladanja!C33:P33,"=1"),0)</f>
        <v>0</v>
      </c>
      <c r="I33" s="286">
        <f>IF(E33=0,AVERAGE(ProsekOcenaBezVladanja!C33:P33),0)</f>
        <v>0</v>
      </c>
      <c r="J33" s="290" t="str">
        <f t="shared" si="2"/>
        <v/>
      </c>
      <c r="K33" s="286">
        <f t="shared" si="3"/>
        <v>0</v>
      </c>
      <c r="L33" s="286" t="str">
        <f t="shared" si="4"/>
        <v/>
      </c>
      <c r="M33" s="286">
        <f t="shared" si="1"/>
        <v>0</v>
      </c>
      <c r="N33" s="286" t="str">
        <f t="shared" si="5"/>
        <v/>
      </c>
      <c r="O33" s="286">
        <f t="shared" si="6"/>
        <v>0</v>
      </c>
      <c r="P33" s="286" t="str">
        <f t="shared" si="7"/>
        <v/>
      </c>
      <c r="Q33" s="287" t="str">
        <f t="shared" si="8"/>
        <v>N</v>
      </c>
      <c r="R33" s="285"/>
      <c r="S33" s="284">
        <f>IF(ProsekOcenaBezVladanja!U33="",1,2)</f>
        <v>1</v>
      </c>
      <c r="T33" s="284">
        <f>IF(ProsekOcenaBezVladanja!V33="",1,2)</f>
        <v>1</v>
      </c>
      <c r="U33" s="284" t="str">
        <f t="shared" si="9"/>
        <v/>
      </c>
      <c r="V33" s="284"/>
      <c r="W33" s="284">
        <f>IF(ProsekOcenaBezVladanja!W33="",1,2)</f>
        <v>1</v>
      </c>
      <c r="X33" s="284">
        <f>IF(ProsekOcenaBezVladanja!X33="",1,2)</f>
        <v>1</v>
      </c>
      <c r="Y33" s="284" t="str">
        <f t="shared" si="10"/>
        <v/>
      </c>
      <c r="Z33" s="284"/>
      <c r="AA33" s="284"/>
      <c r="AB33" s="284"/>
      <c r="AC33" s="284"/>
      <c r="AD33" s="284"/>
      <c r="AE33" s="284"/>
      <c r="AF33" s="284"/>
      <c r="AG33" s="284"/>
      <c r="AH33" s="284"/>
      <c r="AI33" s="284"/>
      <c r="AM33" s="138"/>
      <c r="AN33" s="89"/>
      <c r="AO33" s="89"/>
      <c r="AP33" s="89"/>
      <c r="AQ33" s="89"/>
      <c r="AR33" s="89"/>
      <c r="AS33" s="89"/>
      <c r="AT33" s="89"/>
      <c r="AU33" s="89"/>
      <c r="AV33" s="89"/>
      <c r="AW33" s="89"/>
      <c r="AX33" s="89"/>
      <c r="AY33" s="89"/>
      <c r="AZ33" s="89"/>
      <c r="BA33" s="89"/>
      <c r="BB33" s="89"/>
      <c r="BC33" s="89"/>
    </row>
    <row r="34" spans="1:55">
      <c r="A34" s="284"/>
      <c r="B34" s="284">
        <f>COUNTIF(ProsekOcenaBezVladanja!C34:P34,"")</f>
        <v>14</v>
      </c>
      <c r="C34" s="284">
        <f>B34-B36</f>
        <v>3</v>
      </c>
      <c r="D34" s="285">
        <f>C34-UnosOcena!R34</f>
        <v>3</v>
      </c>
      <c r="E34" s="285">
        <f t="shared" si="0"/>
        <v>3</v>
      </c>
      <c r="F34" s="284"/>
      <c r="G34" s="285">
        <f>IF(D34&gt;0,COUNTIF(ProsekOcenaBezVladanja!C34:P34,"=1"),0)</f>
        <v>0</v>
      </c>
      <c r="H34" s="285">
        <f>IF(D34=0,COUNTIF(ProsekOcenaBezVladanja!C34:P34,"=1"),0)</f>
        <v>0</v>
      </c>
      <c r="I34" s="286">
        <f>IF(E34=0,AVERAGE(ProsekOcenaBezVladanja!C34:P34),0)</f>
        <v>0</v>
      </c>
      <c r="J34" s="290" t="str">
        <f t="shared" si="2"/>
        <v/>
      </c>
      <c r="K34" s="286">
        <f t="shared" si="3"/>
        <v>0</v>
      </c>
      <c r="L34" s="286" t="str">
        <f t="shared" si="4"/>
        <v/>
      </c>
      <c r="M34" s="286">
        <f t="shared" si="1"/>
        <v>0</v>
      </c>
      <c r="N34" s="286" t="str">
        <f t="shared" si="5"/>
        <v/>
      </c>
      <c r="O34" s="286">
        <f t="shared" si="6"/>
        <v>0</v>
      </c>
      <c r="P34" s="286" t="str">
        <f t="shared" si="7"/>
        <v/>
      </c>
      <c r="Q34" s="287" t="str">
        <f t="shared" si="8"/>
        <v>N</v>
      </c>
      <c r="R34" s="285"/>
      <c r="S34" s="284">
        <f>IF(ProsekOcenaBezVladanja!U34="",1,2)</f>
        <v>1</v>
      </c>
      <c r="T34" s="284">
        <f>IF(ProsekOcenaBezVladanja!V34="",1,2)</f>
        <v>1</v>
      </c>
      <c r="U34" s="284" t="str">
        <f t="shared" si="9"/>
        <v/>
      </c>
      <c r="V34" s="284"/>
      <c r="W34" s="284">
        <f>IF(ProsekOcenaBezVladanja!W34="",1,2)</f>
        <v>1</v>
      </c>
      <c r="X34" s="284">
        <f>IF(ProsekOcenaBezVladanja!X34="",1,2)</f>
        <v>1</v>
      </c>
      <c r="Y34" s="284" t="str">
        <f t="shared" si="10"/>
        <v/>
      </c>
      <c r="Z34" s="284"/>
      <c r="AA34" s="284"/>
      <c r="AB34" s="284"/>
      <c r="AC34" s="284"/>
      <c r="AD34" s="284"/>
      <c r="AE34" s="284"/>
      <c r="AF34" s="284"/>
      <c r="AG34" s="284"/>
      <c r="AH34" s="284"/>
      <c r="AI34" s="284"/>
      <c r="AM34" s="138"/>
      <c r="AN34" s="89"/>
      <c r="AO34" s="89"/>
      <c r="AP34" s="89"/>
      <c r="AQ34" s="89"/>
      <c r="AR34" s="89"/>
      <c r="AS34" s="89"/>
      <c r="AT34" s="89"/>
      <c r="AU34" s="89"/>
      <c r="AV34" s="89"/>
      <c r="AW34" s="89"/>
      <c r="AX34" s="89"/>
      <c r="AY34" s="89"/>
      <c r="AZ34" s="89"/>
      <c r="BA34" s="89"/>
      <c r="BB34" s="89"/>
      <c r="BC34" s="89"/>
    </row>
    <row r="35" spans="1:55">
      <c r="A35" s="284"/>
      <c r="B35" s="284">
        <f>COUNTIF(ProsekOcenaBezVladanja!C35:P35,"")</f>
        <v>14</v>
      </c>
      <c r="C35" s="284">
        <f>B35-B36</f>
        <v>3</v>
      </c>
      <c r="D35" s="285">
        <f>C35-UnosOcena!R35</f>
        <v>3</v>
      </c>
      <c r="E35" s="285">
        <f t="shared" si="0"/>
        <v>3</v>
      </c>
      <c r="F35" s="284"/>
      <c r="G35" s="285">
        <f>IF(D35&gt;0,COUNTIF(ProsekOcenaBezVladanja!C35:P35,"=1"),0)</f>
        <v>0</v>
      </c>
      <c r="H35" s="285">
        <f>IF(D35=0,COUNTIF(ProsekOcenaBezVladanja!C35:P35,"=1"),0)</f>
        <v>0</v>
      </c>
      <c r="I35" s="286">
        <f>IF(E35=0,AVERAGE(ProsekOcenaBezVladanja!C35:P35),0)</f>
        <v>0</v>
      </c>
      <c r="J35" s="290" t="str">
        <f t="shared" si="2"/>
        <v/>
      </c>
      <c r="K35" s="286">
        <f t="shared" si="3"/>
        <v>0</v>
      </c>
      <c r="L35" s="286" t="str">
        <f t="shared" si="4"/>
        <v/>
      </c>
      <c r="M35" s="286">
        <f t="shared" si="1"/>
        <v>0</v>
      </c>
      <c r="N35" s="286" t="str">
        <f t="shared" si="5"/>
        <v/>
      </c>
      <c r="O35" s="286">
        <f t="shared" si="6"/>
        <v>0</v>
      </c>
      <c r="P35" s="286" t="str">
        <f t="shared" si="7"/>
        <v/>
      </c>
      <c r="Q35" s="287" t="str">
        <f t="shared" si="8"/>
        <v>N</v>
      </c>
      <c r="R35" s="285"/>
      <c r="S35" s="284">
        <f>IF(ProsekOcenaBezVladanja!U35="",1,2)</f>
        <v>1</v>
      </c>
      <c r="T35" s="284">
        <f>IF(ProsekOcenaBezVladanja!V35="",1,2)</f>
        <v>1</v>
      </c>
      <c r="U35" s="284" t="str">
        <f t="shared" si="9"/>
        <v/>
      </c>
      <c r="V35" s="284"/>
      <c r="W35" s="284">
        <f>IF(ProsekOcenaBezVladanja!W35="",1,2)</f>
        <v>1</v>
      </c>
      <c r="X35" s="284">
        <f>IF(ProsekOcenaBezVladanja!X35="",1,2)</f>
        <v>1</v>
      </c>
      <c r="Y35" s="284" t="str">
        <f t="shared" si="10"/>
        <v/>
      </c>
      <c r="Z35" s="284"/>
      <c r="AA35" s="284"/>
      <c r="AB35" s="284"/>
      <c r="AC35" s="284"/>
      <c r="AD35" s="284"/>
      <c r="AE35" s="284"/>
      <c r="AF35" s="284"/>
      <c r="AG35" s="284"/>
      <c r="AH35" s="284"/>
      <c r="AI35" s="284"/>
      <c r="AM35" s="138"/>
      <c r="AN35" s="89"/>
      <c r="AO35" s="89"/>
      <c r="AP35" s="89"/>
      <c r="AQ35" s="89"/>
      <c r="AR35" s="89"/>
      <c r="AS35" s="89"/>
      <c r="AT35" s="89"/>
      <c r="AU35" s="89"/>
      <c r="AV35" s="89"/>
      <c r="AW35" s="89"/>
      <c r="AX35" s="89"/>
      <c r="AY35" s="89"/>
      <c r="AZ35" s="89"/>
      <c r="BA35" s="89"/>
      <c r="BB35" s="89"/>
      <c r="BC35" s="89"/>
    </row>
    <row r="36" spans="1:55">
      <c r="A36" s="284"/>
      <c r="B36" s="284">
        <f>MIN(B6:B35)</f>
        <v>11</v>
      </c>
      <c r="C36" s="284"/>
      <c r="D36" s="284"/>
      <c r="E36" s="284"/>
      <c r="F36" s="284"/>
      <c r="G36" s="284"/>
      <c r="H36" s="284"/>
      <c r="I36" s="284"/>
      <c r="J36" s="284">
        <f>COUNT(J6:J35)</f>
        <v>0</v>
      </c>
      <c r="K36" s="284"/>
      <c r="L36" s="284">
        <f>COUNT(L6:L35)</f>
        <v>1</v>
      </c>
      <c r="M36" s="284"/>
      <c r="N36" s="284">
        <f>COUNT(N6:N35)</f>
        <v>0</v>
      </c>
      <c r="O36" s="284"/>
      <c r="P36" s="284">
        <f>COUNT(P6:P35)</f>
        <v>0</v>
      </c>
      <c r="Q36" s="284"/>
      <c r="R36" s="285"/>
      <c r="S36" s="284"/>
      <c r="T36" s="284"/>
      <c r="U36" s="284">
        <f>SUM(U6:U35)</f>
        <v>0</v>
      </c>
      <c r="V36" s="284"/>
      <c r="W36" s="284"/>
      <c r="X36" s="284"/>
      <c r="Y36" s="284">
        <f>SUM(Y6:Y35)</f>
        <v>0</v>
      </c>
      <c r="Z36" s="284"/>
      <c r="AA36" s="284"/>
      <c r="AB36" s="284"/>
      <c r="AC36" s="284"/>
      <c r="AD36" s="284"/>
      <c r="AE36" s="284"/>
      <c r="AF36" s="284"/>
      <c r="AG36" s="284"/>
      <c r="AH36" s="284"/>
      <c r="AI36" s="284"/>
      <c r="AM36" s="138"/>
      <c r="AN36" s="89"/>
      <c r="AO36" s="89"/>
      <c r="AP36" s="89"/>
      <c r="AQ36" s="89"/>
      <c r="AR36" s="89"/>
      <c r="AS36" s="89"/>
      <c r="AT36" s="89"/>
      <c r="AU36" s="89"/>
      <c r="AV36" s="89"/>
      <c r="AW36" s="89"/>
      <c r="AX36" s="89"/>
      <c r="AY36" s="89"/>
      <c r="AZ36" s="89"/>
      <c r="BA36" s="89"/>
      <c r="BB36" s="89"/>
      <c r="BC36" s="89"/>
    </row>
    <row r="37" spans="1:55">
      <c r="A37" s="284"/>
      <c r="B37" s="284"/>
      <c r="C37" s="284"/>
      <c r="D37" s="284"/>
      <c r="E37" s="284"/>
      <c r="F37" s="284"/>
      <c r="G37" s="284"/>
      <c r="H37" s="284"/>
      <c r="I37" s="284"/>
      <c r="J37" s="284"/>
      <c r="K37" s="284"/>
      <c r="L37" s="284"/>
      <c r="M37" s="284"/>
      <c r="N37" s="284"/>
      <c r="O37" s="284"/>
      <c r="P37" s="284"/>
      <c r="Q37" s="285"/>
      <c r="R37" s="285"/>
      <c r="S37" s="284"/>
      <c r="T37" s="284"/>
      <c r="U37" s="284"/>
      <c r="V37" s="284"/>
      <c r="W37" s="284"/>
      <c r="X37" s="284"/>
      <c r="Y37" s="284"/>
      <c r="Z37" s="284"/>
      <c r="AA37" s="284"/>
      <c r="AB37" s="284"/>
      <c r="AC37" s="284"/>
      <c r="AD37" s="284"/>
      <c r="AE37" s="284"/>
      <c r="AF37" s="284"/>
      <c r="AG37" s="284"/>
      <c r="AH37" s="284"/>
      <c r="AI37" s="284"/>
      <c r="AM37" s="138"/>
      <c r="AN37" s="89"/>
      <c r="AO37" s="89"/>
      <c r="AP37" s="89"/>
      <c r="AQ37" s="89"/>
      <c r="AR37" s="89"/>
      <c r="AS37" s="89"/>
      <c r="AT37" s="89"/>
      <c r="AU37" s="89"/>
      <c r="AV37" s="89"/>
      <c r="AW37" s="89"/>
      <c r="AX37" s="89"/>
      <c r="AY37" s="89"/>
      <c r="AZ37" s="89"/>
      <c r="BA37" s="89"/>
      <c r="BB37" s="89"/>
      <c r="BC37" s="89"/>
    </row>
    <row r="38" spans="1:55">
      <c r="A38" s="284"/>
      <c r="B38" s="284"/>
      <c r="C38" s="284"/>
      <c r="D38" s="284"/>
      <c r="E38" s="284"/>
      <c r="F38" s="284"/>
      <c r="G38" s="284"/>
      <c r="H38" s="284"/>
      <c r="I38" s="284"/>
      <c r="J38" s="284"/>
      <c r="K38" s="284"/>
      <c r="L38" s="284"/>
      <c r="M38" s="284"/>
      <c r="N38" s="284"/>
      <c r="O38" s="284"/>
      <c r="P38" s="284"/>
      <c r="Q38" s="284"/>
      <c r="R38" s="284"/>
      <c r="S38" s="284"/>
      <c r="T38" s="284"/>
      <c r="U38" s="284"/>
      <c r="V38" s="284"/>
      <c r="W38" s="284"/>
      <c r="X38" s="284"/>
      <c r="Y38" s="284"/>
      <c r="Z38" s="284"/>
      <c r="AA38" s="284"/>
      <c r="AB38" s="284"/>
      <c r="AC38" s="284"/>
      <c r="AD38" s="284"/>
      <c r="AE38" s="284"/>
      <c r="AF38" s="284"/>
      <c r="AG38" s="284"/>
      <c r="AH38" s="284"/>
      <c r="AI38" s="284"/>
      <c r="AM38" s="138"/>
      <c r="AN38" s="89"/>
      <c r="AO38" s="89"/>
      <c r="AP38" s="89"/>
      <c r="AQ38" s="89"/>
      <c r="AR38" s="89"/>
      <c r="AS38" s="89"/>
      <c r="AT38" s="89"/>
      <c r="AU38" s="89"/>
      <c r="AV38" s="89"/>
      <c r="AW38" s="89"/>
      <c r="AX38" s="89"/>
      <c r="AY38" s="89"/>
      <c r="AZ38" s="89"/>
      <c r="BA38" s="89"/>
      <c r="BB38" s="89"/>
      <c r="BC38" s="89"/>
    </row>
    <row r="39" spans="1:55">
      <c r="A39" s="284"/>
      <c r="B39" s="284"/>
      <c r="C39" s="284"/>
      <c r="D39" s="284"/>
      <c r="E39" s="284"/>
      <c r="F39" s="284"/>
      <c r="G39" s="284"/>
      <c r="H39" s="284"/>
      <c r="I39" s="284"/>
      <c r="J39" s="284"/>
      <c r="K39" s="284"/>
      <c r="L39" s="284"/>
      <c r="M39" s="284"/>
      <c r="N39" s="284"/>
      <c r="O39" s="284"/>
      <c r="P39" s="284"/>
      <c r="Q39" s="284"/>
      <c r="R39" s="284"/>
      <c r="S39" s="284"/>
      <c r="T39" s="284"/>
      <c r="U39" s="284"/>
      <c r="V39" s="284"/>
      <c r="W39" s="284"/>
      <c r="X39" s="284"/>
      <c r="Y39" s="284"/>
      <c r="Z39" s="284"/>
      <c r="AA39" s="284"/>
      <c r="AB39" s="284"/>
      <c r="AC39" s="284"/>
      <c r="AD39" s="284"/>
      <c r="AE39" s="284"/>
      <c r="AF39" s="284"/>
      <c r="AG39" s="284"/>
      <c r="AH39" s="284"/>
      <c r="AI39" s="284"/>
      <c r="AM39" s="138"/>
      <c r="AN39" s="89"/>
      <c r="AO39" s="89"/>
      <c r="AP39" s="89"/>
      <c r="AQ39" s="89"/>
      <c r="AR39" s="89"/>
      <c r="AS39" s="89"/>
      <c r="AT39" s="89"/>
      <c r="AU39" s="89"/>
      <c r="AV39" s="89"/>
      <c r="AW39" s="89"/>
      <c r="AX39" s="89"/>
      <c r="AY39" s="89"/>
      <c r="AZ39" s="89"/>
      <c r="BA39" s="89"/>
      <c r="BB39" s="89"/>
      <c r="BC39" s="89"/>
    </row>
    <row r="40" spans="1:55">
      <c r="AM40" s="138"/>
      <c r="AN40" s="89"/>
      <c r="AO40" s="89"/>
      <c r="AP40" s="89"/>
      <c r="AQ40" s="89"/>
      <c r="AR40" s="89"/>
      <c r="AS40" s="89"/>
      <c r="AT40" s="89"/>
      <c r="AU40" s="89"/>
      <c r="AV40" s="89"/>
      <c r="AW40" s="89"/>
      <c r="AX40" s="89"/>
      <c r="AY40" s="89"/>
      <c r="AZ40" s="89"/>
      <c r="BA40" s="89"/>
      <c r="BB40" s="89"/>
      <c r="BC40" s="89"/>
    </row>
    <row r="41" spans="1:55">
      <c r="AM41" s="138"/>
      <c r="AN41" s="89"/>
      <c r="AO41" s="89"/>
      <c r="AP41" s="89"/>
      <c r="AQ41" s="89"/>
      <c r="AR41" s="89"/>
      <c r="AS41" s="89"/>
      <c r="AT41" s="89"/>
      <c r="AU41" s="89"/>
      <c r="AV41" s="89"/>
      <c r="AW41" s="89"/>
      <c r="AX41" s="89"/>
      <c r="AY41" s="89"/>
      <c r="AZ41" s="89"/>
      <c r="BA41" s="89"/>
      <c r="BB41" s="89"/>
      <c r="BC41" s="89"/>
    </row>
    <row r="42" spans="1:55">
      <c r="AM42" s="138"/>
      <c r="AN42" s="89"/>
      <c r="AO42" s="89"/>
      <c r="AP42" s="89"/>
      <c r="AQ42" s="89"/>
      <c r="AR42" s="89"/>
      <c r="AS42" s="89"/>
      <c r="AT42" s="89"/>
      <c r="AU42" s="89"/>
      <c r="AV42" s="89"/>
      <c r="AW42" s="89"/>
      <c r="AX42" s="89"/>
      <c r="AY42" s="89"/>
      <c r="AZ42" s="89"/>
      <c r="BA42" s="89"/>
      <c r="BB42" s="89"/>
      <c r="BC42" s="89"/>
    </row>
    <row r="43" spans="1:55">
      <c r="AM43" s="138"/>
      <c r="AN43" s="89"/>
      <c r="AO43" s="89"/>
      <c r="AP43" s="89"/>
      <c r="AQ43" s="89"/>
      <c r="AR43" s="89"/>
      <c r="AS43" s="89"/>
      <c r="AT43" s="89"/>
      <c r="AU43" s="89"/>
      <c r="AV43" s="89"/>
      <c r="AW43" s="89"/>
      <c r="AX43" s="89"/>
      <c r="AY43" s="89"/>
      <c r="AZ43" s="89"/>
      <c r="BA43" s="89"/>
      <c r="BB43" s="89"/>
      <c r="BC43" s="89"/>
    </row>
    <row r="44" spans="1:55">
      <c r="AM44" s="138"/>
      <c r="AN44" s="89"/>
      <c r="AO44" s="89"/>
      <c r="AP44" s="89"/>
      <c r="AQ44" s="89"/>
      <c r="AR44" s="89"/>
      <c r="AS44" s="89"/>
      <c r="AT44" s="89"/>
      <c r="AU44" s="89"/>
      <c r="AV44" s="89"/>
      <c r="AW44" s="89"/>
      <c r="AX44" s="89"/>
      <c r="AY44" s="89"/>
      <c r="AZ44" s="89"/>
      <c r="BA44" s="89"/>
      <c r="BB44" s="89"/>
      <c r="BC44" s="89"/>
    </row>
    <row r="45" spans="1:55">
      <c r="AM45" s="138"/>
      <c r="AN45" s="89"/>
      <c r="AO45" s="89"/>
      <c r="AP45" s="89"/>
      <c r="AQ45" s="89"/>
      <c r="AR45" s="89"/>
      <c r="AS45" s="89"/>
      <c r="AT45" s="89"/>
      <c r="AU45" s="89"/>
      <c r="AV45" s="89"/>
      <c r="AW45" s="89"/>
      <c r="AX45" s="89"/>
      <c r="AY45" s="89"/>
      <c r="AZ45" s="89"/>
      <c r="BA45" s="89"/>
      <c r="BB45" s="89"/>
      <c r="BC45" s="89"/>
    </row>
    <row r="46" spans="1:55">
      <c r="AM46" s="138"/>
      <c r="AN46" s="89"/>
      <c r="AO46" s="89"/>
      <c r="AP46" s="89"/>
      <c r="AQ46" s="89"/>
      <c r="AR46" s="89"/>
      <c r="AS46" s="89"/>
      <c r="AT46" s="89"/>
      <c r="AU46" s="89"/>
      <c r="AV46" s="89"/>
      <c r="AW46" s="89"/>
      <c r="AX46" s="89"/>
      <c r="AY46" s="89"/>
      <c r="AZ46" s="89"/>
      <c r="BA46" s="89"/>
      <c r="BB46" s="89"/>
      <c r="BC46" s="89"/>
    </row>
    <row r="47" spans="1:55">
      <c r="AM47" s="138"/>
      <c r="AN47" s="89"/>
      <c r="AO47" s="89"/>
      <c r="AP47" s="89"/>
      <c r="AQ47" s="89"/>
      <c r="AR47" s="89"/>
      <c r="AS47" s="89"/>
      <c r="AT47" s="89"/>
      <c r="AU47" s="89"/>
      <c r="AV47" s="89"/>
      <c r="AW47" s="89"/>
      <c r="AX47" s="89"/>
      <c r="AY47" s="89"/>
      <c r="AZ47" s="89"/>
      <c r="BA47" s="89"/>
      <c r="BB47" s="89"/>
      <c r="BC47" s="89"/>
    </row>
    <row r="48" spans="1:55">
      <c r="AM48" s="138"/>
      <c r="AN48" s="89"/>
      <c r="AO48" s="89"/>
      <c r="AP48" s="89"/>
      <c r="AQ48" s="89"/>
      <c r="AR48" s="89"/>
      <c r="AS48" s="89"/>
      <c r="AT48" s="89"/>
      <c r="AU48" s="89"/>
      <c r="AV48" s="89"/>
      <c r="AW48" s="89"/>
      <c r="AX48" s="89"/>
      <c r="AY48" s="89"/>
      <c r="AZ48" s="89"/>
      <c r="BA48" s="89"/>
      <c r="BB48" s="89"/>
      <c r="BC48" s="89"/>
    </row>
    <row r="49" spans="39:55">
      <c r="AM49" s="138"/>
      <c r="AN49" s="89"/>
      <c r="AO49" s="89"/>
      <c r="AP49" s="89"/>
      <c r="AQ49" s="89"/>
      <c r="AR49" s="89"/>
      <c r="AS49" s="89"/>
      <c r="AT49" s="89"/>
      <c r="AU49" s="89"/>
      <c r="AV49" s="89"/>
      <c r="AW49" s="89"/>
      <c r="AX49" s="89"/>
      <c r="AY49" s="89"/>
      <c r="AZ49" s="89"/>
      <c r="BA49" s="89"/>
      <c r="BB49" s="89"/>
      <c r="BC49" s="89"/>
    </row>
    <row r="50" spans="39:55">
      <c r="AM50" s="138"/>
      <c r="AN50" s="89"/>
      <c r="AO50" s="89"/>
      <c r="AP50" s="89"/>
      <c r="AQ50" s="89"/>
      <c r="AR50" s="89"/>
      <c r="AS50" s="89"/>
      <c r="AT50" s="89"/>
      <c r="AU50" s="89"/>
      <c r="AV50" s="89"/>
      <c r="AW50" s="89"/>
      <c r="AX50" s="89"/>
      <c r="AY50" s="89"/>
      <c r="AZ50" s="89"/>
      <c r="BA50" s="89"/>
      <c r="BB50" s="89"/>
      <c r="BC50" s="89"/>
    </row>
    <row r="51" spans="39:55">
      <c r="AM51" s="138"/>
      <c r="AN51" s="89"/>
      <c r="AO51" s="89"/>
      <c r="AP51" s="89"/>
      <c r="AQ51" s="89"/>
      <c r="AR51" s="89"/>
      <c r="AS51" s="89"/>
      <c r="AT51" s="89"/>
      <c r="AU51" s="89"/>
      <c r="AV51" s="89"/>
      <c r="AW51" s="89"/>
      <c r="AX51" s="89"/>
      <c r="AY51" s="89"/>
      <c r="AZ51" s="89"/>
      <c r="BA51" s="89"/>
      <c r="BB51" s="89"/>
      <c r="BC51" s="89"/>
    </row>
    <row r="52" spans="39:55">
      <c r="AM52" s="138"/>
      <c r="AN52" s="89"/>
      <c r="AO52" s="89"/>
      <c r="AP52" s="89"/>
      <c r="AQ52" s="89"/>
      <c r="AR52" s="89"/>
      <c r="AS52" s="89"/>
      <c r="AT52" s="89"/>
      <c r="AU52" s="89"/>
      <c r="AV52" s="89"/>
      <c r="AW52" s="89"/>
      <c r="AX52" s="89"/>
      <c r="AY52" s="89"/>
      <c r="AZ52" s="89"/>
      <c r="BA52" s="89"/>
      <c r="BB52" s="89"/>
      <c r="BC52" s="89"/>
    </row>
    <row r="53" spans="39:55">
      <c r="AM53" s="138"/>
      <c r="AN53" s="89"/>
      <c r="AO53" s="89"/>
      <c r="AP53" s="89"/>
      <c r="AQ53" s="89"/>
      <c r="AR53" s="89"/>
      <c r="AS53" s="89"/>
      <c r="AT53" s="89"/>
      <c r="AU53" s="89"/>
      <c r="AV53" s="89"/>
      <c r="AW53" s="89"/>
      <c r="AX53" s="89"/>
      <c r="AY53" s="89"/>
      <c r="AZ53" s="89"/>
      <c r="BA53" s="89"/>
      <c r="BB53" s="89"/>
      <c r="BC53" s="89"/>
    </row>
    <row r="54" spans="39:55">
      <c r="AM54" s="138"/>
      <c r="AN54" s="89"/>
      <c r="AO54" s="89"/>
      <c r="AP54" s="89"/>
      <c r="AQ54" s="89"/>
      <c r="AR54" s="89"/>
      <c r="AS54" s="89"/>
      <c r="AT54" s="89"/>
      <c r="AU54" s="89"/>
      <c r="AV54" s="89"/>
      <c r="AW54" s="89"/>
      <c r="AX54" s="89"/>
      <c r="AY54" s="89"/>
      <c r="AZ54" s="89"/>
      <c r="BA54" s="89"/>
      <c r="BB54" s="89"/>
      <c r="BC54" s="89"/>
    </row>
    <row r="55" spans="39:55">
      <c r="AM55" s="138"/>
      <c r="AN55" s="89"/>
      <c r="AO55" s="89"/>
      <c r="AP55" s="89"/>
      <c r="AQ55" s="89"/>
      <c r="AR55" s="89"/>
      <c r="AS55" s="89"/>
      <c r="AT55" s="89"/>
      <c r="AU55" s="89"/>
      <c r="AV55" s="89"/>
      <c r="AW55" s="89"/>
      <c r="AX55" s="89"/>
      <c r="AY55" s="89"/>
      <c r="AZ55" s="89"/>
      <c r="BA55" s="89"/>
      <c r="BB55" s="89"/>
      <c r="BC55" s="89"/>
    </row>
    <row r="56" spans="39:55">
      <c r="AM56" s="138"/>
      <c r="AN56" s="89"/>
      <c r="AO56" s="89"/>
      <c r="AP56" s="89"/>
      <c r="AQ56" s="89"/>
      <c r="AR56" s="89"/>
      <c r="AS56" s="89"/>
      <c r="AT56" s="89"/>
      <c r="AU56" s="89"/>
      <c r="AV56" s="89"/>
      <c r="AW56" s="89"/>
      <c r="AX56" s="89"/>
      <c r="AY56" s="89"/>
      <c r="AZ56" s="89"/>
      <c r="BA56" s="89"/>
      <c r="BB56" s="89"/>
      <c r="BC56" s="89"/>
    </row>
    <row r="57" spans="39:55">
      <c r="AM57" s="138"/>
      <c r="AN57" s="89"/>
      <c r="AO57" s="89"/>
      <c r="AP57" s="89"/>
      <c r="AQ57" s="89"/>
      <c r="AR57" s="89"/>
      <c r="AS57" s="89"/>
      <c r="AT57" s="89"/>
      <c r="AU57" s="89"/>
      <c r="AV57" s="89"/>
      <c r="AW57" s="89"/>
      <c r="AX57" s="89"/>
      <c r="AY57" s="89"/>
      <c r="AZ57" s="89"/>
      <c r="BA57" s="89"/>
      <c r="BB57" s="89"/>
      <c r="BC57" s="89"/>
    </row>
    <row r="58" spans="39:55">
      <c r="AM58" s="138"/>
      <c r="AN58" s="89"/>
      <c r="AO58" s="89"/>
      <c r="AP58" s="89"/>
      <c r="AQ58" s="89"/>
      <c r="AR58" s="89"/>
      <c r="AS58" s="89"/>
      <c r="AT58" s="89"/>
      <c r="AU58" s="89"/>
      <c r="AV58" s="89"/>
      <c r="AW58" s="89"/>
      <c r="AX58" s="89"/>
      <c r="AY58" s="89"/>
      <c r="AZ58" s="89"/>
      <c r="BA58" s="89"/>
      <c r="BB58" s="89"/>
      <c r="BC58" s="89"/>
    </row>
    <row r="59" spans="39:55">
      <c r="AM59" s="138"/>
      <c r="AN59" s="89"/>
      <c r="AO59" s="89"/>
      <c r="AP59" s="89"/>
      <c r="AQ59" s="89"/>
      <c r="AR59" s="89"/>
      <c r="AS59" s="89"/>
      <c r="AT59" s="89"/>
      <c r="AU59" s="89"/>
      <c r="AV59" s="89"/>
      <c r="AW59" s="89"/>
      <c r="AX59" s="89"/>
      <c r="AY59" s="89"/>
      <c r="AZ59" s="89"/>
      <c r="BA59" s="89"/>
      <c r="BB59" s="89"/>
      <c r="BC59" s="89"/>
    </row>
    <row r="60" spans="39:55">
      <c r="AM60" s="138"/>
      <c r="AN60" s="89"/>
      <c r="AO60" s="89"/>
      <c r="AP60" s="89"/>
      <c r="AQ60" s="89"/>
      <c r="AR60" s="89"/>
      <c r="AS60" s="89"/>
      <c r="AT60" s="89"/>
      <c r="AU60" s="89"/>
      <c r="AV60" s="89"/>
      <c r="AW60" s="89"/>
      <c r="AX60" s="89"/>
      <c r="AY60" s="89"/>
      <c r="AZ60" s="89"/>
      <c r="BA60" s="89"/>
      <c r="BB60" s="89"/>
      <c r="BC60" s="89"/>
    </row>
    <row r="61" spans="39:55">
      <c r="AM61" s="138"/>
      <c r="AN61" s="89"/>
      <c r="AO61" s="89"/>
      <c r="AP61" s="89"/>
      <c r="AQ61" s="89"/>
      <c r="AR61" s="89"/>
      <c r="AS61" s="89"/>
      <c r="AT61" s="89"/>
      <c r="AU61" s="89"/>
      <c r="AV61" s="89"/>
      <c r="AW61" s="89"/>
      <c r="AX61" s="89"/>
      <c r="AY61" s="89"/>
      <c r="AZ61" s="89"/>
      <c r="BA61" s="89"/>
      <c r="BB61" s="89"/>
      <c r="BC61" s="89"/>
    </row>
    <row r="62" spans="39:55">
      <c r="AM62" s="138"/>
      <c r="AN62" s="89"/>
      <c r="AO62" s="89"/>
      <c r="AP62" s="89"/>
      <c r="AQ62" s="89"/>
      <c r="AR62" s="89"/>
      <c r="AS62" s="89"/>
      <c r="AT62" s="89"/>
      <c r="AU62" s="89"/>
      <c r="AV62" s="89"/>
      <c r="AW62" s="89"/>
      <c r="AX62" s="89"/>
      <c r="AY62" s="89"/>
      <c r="AZ62" s="89"/>
      <c r="BA62" s="89"/>
      <c r="BB62" s="89"/>
      <c r="BC62" s="89"/>
    </row>
    <row r="63" spans="39:55">
      <c r="AM63" s="138"/>
      <c r="AN63" s="89"/>
      <c r="AO63" s="89"/>
      <c r="AP63" s="89"/>
      <c r="AQ63" s="89"/>
      <c r="AR63" s="89"/>
      <c r="AS63" s="89"/>
      <c r="AT63" s="89"/>
      <c r="AU63" s="89"/>
      <c r="AV63" s="89"/>
      <c r="AW63" s="89"/>
      <c r="AX63" s="89"/>
      <c r="AY63" s="89"/>
      <c r="AZ63" s="89"/>
      <c r="BA63" s="89"/>
      <c r="BB63" s="89"/>
      <c r="BC63" s="89"/>
    </row>
    <row r="64" spans="39:55">
      <c r="AM64" s="138"/>
      <c r="AN64" s="89"/>
      <c r="AO64" s="89"/>
      <c r="AP64" s="89"/>
      <c r="AQ64" s="89"/>
      <c r="AR64" s="89"/>
      <c r="AS64" s="89"/>
      <c r="AT64" s="89"/>
      <c r="AU64" s="89"/>
      <c r="AV64" s="89"/>
      <c r="AW64" s="89"/>
      <c r="AX64" s="89"/>
      <c r="AY64" s="89"/>
      <c r="AZ64" s="89"/>
      <c r="BA64" s="89"/>
      <c r="BB64" s="89"/>
      <c r="BC64" s="89"/>
    </row>
    <row r="65" spans="39:55">
      <c r="AM65" s="138"/>
      <c r="AN65" s="89"/>
      <c r="AO65" s="89"/>
      <c r="AP65" s="89"/>
      <c r="AQ65" s="89"/>
      <c r="AR65" s="89"/>
      <c r="AS65" s="89"/>
      <c r="AT65" s="89"/>
      <c r="AU65" s="89"/>
      <c r="AV65" s="89"/>
      <c r="AW65" s="89"/>
      <c r="AX65" s="89"/>
      <c r="AY65" s="89"/>
      <c r="AZ65" s="89"/>
      <c r="BA65" s="89"/>
      <c r="BB65" s="89"/>
      <c r="BC65" s="89"/>
    </row>
    <row r="66" spans="39:55">
      <c r="AM66" s="138"/>
      <c r="AN66" s="89"/>
      <c r="AO66" s="89"/>
      <c r="AP66" s="89"/>
      <c r="AQ66" s="89"/>
      <c r="AR66" s="89"/>
      <c r="AS66" s="89"/>
      <c r="AT66" s="89"/>
      <c r="AU66" s="89"/>
      <c r="AV66" s="89"/>
      <c r="AW66" s="89"/>
      <c r="AX66" s="89"/>
      <c r="AY66" s="89"/>
      <c r="AZ66" s="89"/>
      <c r="BA66" s="89"/>
      <c r="BB66" s="89"/>
      <c r="BC66" s="89"/>
    </row>
    <row r="67" spans="39:55">
      <c r="AM67" s="138"/>
      <c r="AN67" s="89"/>
      <c r="AO67" s="89"/>
      <c r="AP67" s="89"/>
      <c r="AQ67" s="89"/>
      <c r="AR67" s="89"/>
      <c r="AS67" s="89"/>
      <c r="AT67" s="89"/>
      <c r="AU67" s="89"/>
      <c r="AV67" s="89"/>
      <c r="AW67" s="89"/>
      <c r="AX67" s="89"/>
      <c r="AY67" s="89"/>
      <c r="AZ67" s="89"/>
      <c r="BA67" s="89"/>
      <c r="BB67" s="89"/>
      <c r="BC67" s="89"/>
    </row>
    <row r="68" spans="39:55">
      <c r="AM68" s="138"/>
      <c r="AN68" s="89"/>
      <c r="AO68" s="89"/>
      <c r="AP68" s="89"/>
      <c r="AQ68" s="89"/>
      <c r="AR68" s="89"/>
      <c r="AS68" s="89"/>
      <c r="AT68" s="89"/>
      <c r="AU68" s="89"/>
      <c r="AV68" s="89"/>
      <c r="AW68" s="89"/>
      <c r="AX68" s="89"/>
      <c r="AY68" s="89"/>
      <c r="AZ68" s="89"/>
      <c r="BA68" s="89"/>
      <c r="BB68" s="89"/>
      <c r="BC68" s="89"/>
    </row>
    <row r="69" spans="39:55">
      <c r="AM69" s="138"/>
      <c r="AN69" s="89"/>
      <c r="AO69" s="89"/>
      <c r="AP69" s="89"/>
      <c r="AQ69" s="89"/>
      <c r="AR69" s="89"/>
      <c r="AS69" s="89"/>
      <c r="AT69" s="89"/>
      <c r="AU69" s="89"/>
      <c r="AV69" s="89"/>
      <c r="AW69" s="89"/>
      <c r="AX69" s="89"/>
      <c r="AY69" s="89"/>
      <c r="AZ69" s="89"/>
      <c r="BA69" s="89"/>
      <c r="BB69" s="89"/>
      <c r="BC69" s="89"/>
    </row>
    <row r="70" spans="39:55">
      <c r="AM70" s="138"/>
      <c r="AN70" s="89"/>
      <c r="AO70" s="89"/>
      <c r="AP70" s="89"/>
      <c r="AQ70" s="89"/>
      <c r="AR70" s="89"/>
      <c r="AS70" s="89"/>
      <c r="AT70" s="89"/>
      <c r="AU70" s="89"/>
      <c r="AV70" s="89"/>
      <c r="AW70" s="89"/>
      <c r="AX70" s="89"/>
      <c r="AY70" s="89"/>
      <c r="AZ70" s="89"/>
      <c r="BA70" s="89"/>
      <c r="BB70" s="89"/>
      <c r="BC70" s="89"/>
    </row>
    <row r="71" spans="39:55">
      <c r="AM71" s="138"/>
      <c r="AN71" s="89"/>
      <c r="AO71" s="89"/>
      <c r="AP71" s="89"/>
      <c r="AQ71" s="89"/>
      <c r="AR71" s="89"/>
      <c r="AS71" s="89"/>
      <c r="AT71" s="89"/>
      <c r="AU71" s="89"/>
      <c r="AV71" s="89"/>
      <c r="AW71" s="89"/>
      <c r="AX71" s="89"/>
      <c r="AY71" s="89"/>
      <c r="AZ71" s="89"/>
      <c r="BA71" s="89"/>
      <c r="BB71" s="89"/>
      <c r="BC71" s="89"/>
    </row>
    <row r="72" spans="39:55">
      <c r="AM72" s="138"/>
      <c r="AN72" s="89"/>
      <c r="AO72" s="89"/>
      <c r="AP72" s="89"/>
      <c r="AQ72" s="89"/>
      <c r="AR72" s="89"/>
      <c r="AS72" s="89"/>
      <c r="AT72" s="89"/>
      <c r="AU72" s="89"/>
      <c r="AV72" s="89"/>
      <c r="AW72" s="89"/>
      <c r="AX72" s="89"/>
      <c r="AY72" s="89"/>
      <c r="AZ72" s="89"/>
      <c r="BA72" s="89"/>
      <c r="BB72" s="89"/>
      <c r="BC72" s="89"/>
    </row>
    <row r="73" spans="39:55">
      <c r="AM73" s="138"/>
      <c r="AN73" s="89"/>
      <c r="AO73" s="89"/>
      <c r="AP73" s="89"/>
      <c r="AQ73" s="89"/>
      <c r="AR73" s="89"/>
      <c r="AS73" s="89"/>
      <c r="AT73" s="89"/>
      <c r="AU73" s="89"/>
      <c r="AV73" s="89"/>
      <c r="AW73" s="89"/>
      <c r="AX73" s="89"/>
      <c r="AY73" s="89"/>
      <c r="AZ73" s="89"/>
      <c r="BA73" s="89"/>
      <c r="BB73" s="89"/>
      <c r="BC73" s="89"/>
    </row>
    <row r="74" spans="39:55">
      <c r="AM74" s="138"/>
      <c r="AN74" s="89"/>
      <c r="AO74" s="89"/>
      <c r="AP74" s="89"/>
      <c r="AQ74" s="89"/>
      <c r="AR74" s="89"/>
      <c r="AS74" s="89"/>
      <c r="AT74" s="89"/>
      <c r="AU74" s="89"/>
      <c r="AV74" s="89"/>
      <c r="AW74" s="89"/>
      <c r="AX74" s="89"/>
      <c r="AY74" s="89"/>
      <c r="AZ74" s="89"/>
      <c r="BA74" s="89"/>
      <c r="BB74" s="89"/>
      <c r="BC74" s="89"/>
    </row>
    <row r="75" spans="39:55">
      <c r="AM75" s="138"/>
      <c r="AN75" s="89"/>
      <c r="AO75" s="89"/>
      <c r="AP75" s="89"/>
      <c r="AQ75" s="89"/>
      <c r="AR75" s="89"/>
      <c r="AS75" s="89"/>
      <c r="AT75" s="89"/>
      <c r="AU75" s="89"/>
      <c r="AV75" s="89"/>
      <c r="AW75" s="89"/>
      <c r="AX75" s="89"/>
      <c r="AY75" s="89"/>
      <c r="AZ75" s="89"/>
      <c r="BA75" s="89"/>
      <c r="BB75" s="89"/>
      <c r="BC75" s="89"/>
    </row>
    <row r="76" spans="39:55">
      <c r="AM76" s="138"/>
      <c r="AN76" s="89"/>
      <c r="AO76" s="89"/>
      <c r="AP76" s="89"/>
      <c r="AQ76" s="89"/>
      <c r="AR76" s="89"/>
      <c r="AS76" s="89"/>
      <c r="AT76" s="89"/>
      <c r="AU76" s="89"/>
      <c r="AV76" s="89"/>
      <c r="AW76" s="89"/>
      <c r="AX76" s="89"/>
      <c r="AY76" s="89"/>
      <c r="AZ76" s="89"/>
      <c r="BA76" s="89"/>
      <c r="BB76" s="89"/>
      <c r="BC76" s="89"/>
    </row>
    <row r="77" spans="39:55">
      <c r="AM77" s="138"/>
      <c r="AN77" s="89"/>
      <c r="AO77" s="89"/>
      <c r="AP77" s="89"/>
      <c r="AQ77" s="89"/>
      <c r="AR77" s="89"/>
      <c r="AS77" s="89"/>
      <c r="AT77" s="89"/>
      <c r="AU77" s="89"/>
      <c r="AV77" s="89"/>
      <c r="AW77" s="89"/>
      <c r="AX77" s="89"/>
      <c r="AY77" s="89"/>
      <c r="AZ77" s="89"/>
      <c r="BA77" s="89"/>
      <c r="BB77" s="89"/>
      <c r="BC77" s="89"/>
    </row>
    <row r="78" spans="39:55">
      <c r="AM78" s="138"/>
      <c r="AN78" s="89"/>
      <c r="AO78" s="89"/>
      <c r="AP78" s="89"/>
      <c r="AQ78" s="89"/>
      <c r="AR78" s="89"/>
      <c r="AS78" s="89"/>
      <c r="AT78" s="89"/>
      <c r="AU78" s="89"/>
      <c r="AV78" s="89"/>
      <c r="AW78" s="89"/>
      <c r="AX78" s="89"/>
      <c r="AY78" s="89"/>
      <c r="AZ78" s="89"/>
      <c r="BA78" s="89"/>
      <c r="BB78" s="89"/>
      <c r="BC78" s="89"/>
    </row>
    <row r="79" spans="39:55">
      <c r="AM79" s="138"/>
      <c r="AN79" s="89"/>
      <c r="AO79" s="89"/>
      <c r="AP79" s="89"/>
      <c r="AQ79" s="89"/>
      <c r="AR79" s="89"/>
      <c r="AS79" s="89"/>
      <c r="AT79" s="89"/>
      <c r="AU79" s="89"/>
      <c r="AV79" s="89"/>
      <c r="AW79" s="89"/>
      <c r="AX79" s="89"/>
      <c r="AY79" s="89"/>
      <c r="AZ79" s="89"/>
      <c r="BA79" s="89"/>
      <c r="BB79" s="89"/>
      <c r="BC79" s="89"/>
    </row>
    <row r="80" spans="39:55">
      <c r="AM80" s="138"/>
      <c r="AN80" s="89"/>
      <c r="AO80" s="89"/>
      <c r="AP80" s="89"/>
      <c r="AQ80" s="89"/>
      <c r="AR80" s="89"/>
      <c r="AS80" s="89"/>
      <c r="AT80" s="89"/>
      <c r="AU80" s="89"/>
      <c r="AV80" s="89"/>
      <c r="AW80" s="89"/>
      <c r="AX80" s="89"/>
      <c r="AY80" s="89"/>
      <c r="AZ80" s="89"/>
      <c r="BA80" s="89"/>
      <c r="BB80" s="89"/>
      <c r="BC80" s="89"/>
    </row>
    <row r="81" spans="39:55">
      <c r="AM81" s="138"/>
      <c r="AN81" s="89"/>
      <c r="AO81" s="89"/>
      <c r="AP81" s="89"/>
      <c r="AQ81" s="89"/>
      <c r="AR81" s="89"/>
      <c r="AS81" s="89"/>
      <c r="AT81" s="89"/>
      <c r="AU81" s="89"/>
      <c r="AV81" s="89"/>
      <c r="AW81" s="89"/>
      <c r="AX81" s="89"/>
      <c r="AY81" s="89"/>
      <c r="AZ81" s="89"/>
      <c r="BA81" s="89"/>
      <c r="BB81" s="89"/>
      <c r="BC81" s="89"/>
    </row>
    <row r="82" spans="39:55">
      <c r="AM82" s="138"/>
      <c r="AN82" s="89"/>
      <c r="AO82" s="89"/>
      <c r="AP82" s="89"/>
      <c r="AQ82" s="89"/>
      <c r="AR82" s="89"/>
      <c r="AS82" s="89"/>
      <c r="AT82" s="89"/>
      <c r="AU82" s="89"/>
      <c r="AV82" s="89"/>
      <c r="AW82" s="89"/>
      <c r="AX82" s="89"/>
      <c r="AY82" s="89"/>
      <c r="AZ82" s="89"/>
      <c r="BA82" s="89"/>
      <c r="BB82" s="89"/>
      <c r="BC82" s="89"/>
    </row>
    <row r="83" spans="39:55">
      <c r="AM83" s="138"/>
      <c r="AN83" s="89"/>
      <c r="AO83" s="89"/>
      <c r="AP83" s="89"/>
      <c r="AQ83" s="89"/>
      <c r="AR83" s="89"/>
      <c r="AS83" s="89"/>
      <c r="AT83" s="89"/>
      <c r="AU83" s="89"/>
      <c r="AV83" s="89"/>
      <c r="AW83" s="89"/>
      <c r="AX83" s="89"/>
      <c r="AY83" s="89"/>
      <c r="AZ83" s="89"/>
      <c r="BA83" s="89"/>
      <c r="BB83" s="89"/>
      <c r="BC83" s="89"/>
    </row>
    <row r="84" spans="39:55">
      <c r="AM84" s="138"/>
      <c r="AN84" s="89"/>
      <c r="AO84" s="89"/>
      <c r="AP84" s="89"/>
      <c r="AQ84" s="89"/>
      <c r="AR84" s="89"/>
      <c r="AS84" s="89"/>
      <c r="AT84" s="89"/>
      <c r="AU84" s="89"/>
      <c r="AV84" s="89"/>
      <c r="AW84" s="89"/>
      <c r="AX84" s="89"/>
      <c r="AY84" s="89"/>
      <c r="AZ84" s="89"/>
      <c r="BA84" s="89"/>
      <c r="BB84" s="89"/>
      <c r="BC84" s="89"/>
    </row>
    <row r="85" spans="39:55">
      <c r="AM85" s="138"/>
      <c r="AN85" s="89"/>
      <c r="AO85" s="89"/>
      <c r="AP85" s="89"/>
      <c r="AQ85" s="89"/>
      <c r="AR85" s="89"/>
      <c r="AS85" s="89"/>
      <c r="AT85" s="89"/>
      <c r="AU85" s="89"/>
      <c r="AV85" s="89"/>
      <c r="AW85" s="89"/>
      <c r="AX85" s="89"/>
      <c r="AY85" s="89"/>
      <c r="AZ85" s="89"/>
      <c r="BA85" s="89"/>
      <c r="BB85" s="89"/>
      <c r="BC85" s="89"/>
    </row>
    <row r="86" spans="39:55">
      <c r="AM86" s="138"/>
      <c r="AN86" s="89"/>
      <c r="AO86" s="89"/>
      <c r="AP86" s="89"/>
      <c r="AQ86" s="89"/>
      <c r="AR86" s="89"/>
      <c r="AS86" s="89"/>
      <c r="AT86" s="89"/>
      <c r="AU86" s="89"/>
      <c r="AV86" s="89"/>
      <c r="AW86" s="89"/>
      <c r="AX86" s="89"/>
      <c r="AY86" s="89"/>
      <c r="AZ86" s="89"/>
      <c r="BA86" s="89"/>
      <c r="BB86" s="89"/>
      <c r="BC86" s="89"/>
    </row>
    <row r="87" spans="39:55">
      <c r="AM87" s="138"/>
      <c r="AN87" s="89"/>
      <c r="AO87" s="89"/>
      <c r="AP87" s="89"/>
      <c r="AQ87" s="89"/>
      <c r="AR87" s="89"/>
      <c r="AS87" s="89"/>
      <c r="AT87" s="89"/>
      <c r="AU87" s="89"/>
      <c r="AV87" s="89"/>
      <c r="AW87" s="89"/>
      <c r="AX87" s="89"/>
      <c r="AY87" s="89"/>
      <c r="AZ87" s="89"/>
      <c r="BA87" s="89"/>
      <c r="BB87" s="89"/>
      <c r="BC87" s="89"/>
    </row>
    <row r="88" spans="39:55">
      <c r="AM88" s="138"/>
      <c r="AN88" s="89"/>
      <c r="AO88" s="89"/>
      <c r="AP88" s="89"/>
      <c r="AQ88" s="89"/>
      <c r="AR88" s="89"/>
      <c r="AS88" s="89"/>
      <c r="AT88" s="89"/>
      <c r="AU88" s="89"/>
      <c r="AV88" s="89"/>
      <c r="AW88" s="89"/>
      <c r="AX88" s="89"/>
      <c r="AY88" s="89"/>
      <c r="AZ88" s="89"/>
      <c r="BA88" s="89"/>
      <c r="BB88" s="89"/>
      <c r="BC88" s="89"/>
    </row>
    <row r="89" spans="39:55">
      <c r="AM89" s="138"/>
      <c r="AN89" s="89"/>
      <c r="AO89" s="89"/>
      <c r="AP89" s="89"/>
      <c r="AQ89" s="89"/>
      <c r="AR89" s="89"/>
      <c r="AS89" s="89"/>
      <c r="AT89" s="89"/>
      <c r="AU89" s="89"/>
      <c r="AV89" s="89"/>
      <c r="AW89" s="89"/>
      <c r="AX89" s="89"/>
      <c r="AY89" s="89"/>
      <c r="AZ89" s="89"/>
      <c r="BA89" s="89"/>
      <c r="BB89" s="89"/>
      <c r="BC89" s="89"/>
    </row>
    <row r="90" spans="39:55">
      <c r="AM90" s="138"/>
      <c r="AN90" s="89"/>
      <c r="AO90" s="89"/>
      <c r="AP90" s="89"/>
      <c r="AQ90" s="89"/>
      <c r="AR90" s="89"/>
      <c r="AS90" s="89"/>
      <c r="AT90" s="89"/>
      <c r="AU90" s="89"/>
      <c r="AV90" s="89"/>
      <c r="AW90" s="89"/>
      <c r="AX90" s="89"/>
      <c r="AY90" s="89"/>
      <c r="AZ90" s="89"/>
      <c r="BA90" s="89"/>
      <c r="BB90" s="89"/>
      <c r="BC90" s="89"/>
    </row>
    <row r="91" spans="39:55">
      <c r="AM91" s="138"/>
      <c r="AN91" s="89"/>
      <c r="AO91" s="89"/>
      <c r="AP91" s="89"/>
      <c r="AQ91" s="89"/>
      <c r="AR91" s="89"/>
      <c r="AS91" s="89"/>
      <c r="AT91" s="89"/>
      <c r="AU91" s="89"/>
      <c r="AV91" s="89"/>
      <c r="AW91" s="89"/>
      <c r="AX91" s="89"/>
      <c r="AY91" s="89"/>
      <c r="AZ91" s="89"/>
      <c r="BA91" s="89"/>
      <c r="BB91" s="89"/>
      <c r="BC91" s="89"/>
    </row>
    <row r="92" spans="39:55">
      <c r="AM92" s="138"/>
      <c r="AN92" s="89"/>
      <c r="AO92" s="89"/>
      <c r="AP92" s="89"/>
      <c r="AQ92" s="89"/>
      <c r="AR92" s="89"/>
      <c r="AS92" s="89"/>
      <c r="AT92" s="89"/>
      <c r="AU92" s="89"/>
      <c r="AV92" s="89"/>
      <c r="AW92" s="89"/>
      <c r="AX92" s="89"/>
      <c r="AY92" s="89"/>
      <c r="AZ92" s="89"/>
      <c r="BA92" s="89"/>
      <c r="BB92" s="89"/>
      <c r="BC92" s="89"/>
    </row>
    <row r="93" spans="39:55">
      <c r="AM93" s="138"/>
      <c r="AN93" s="89"/>
      <c r="AO93" s="89"/>
      <c r="AP93" s="89"/>
      <c r="AQ93" s="89"/>
      <c r="AR93" s="89"/>
      <c r="AS93" s="89"/>
      <c r="AT93" s="89"/>
      <c r="AU93" s="89"/>
      <c r="AV93" s="89"/>
      <c r="AW93" s="89"/>
      <c r="AX93" s="89"/>
      <c r="AY93" s="89"/>
      <c r="AZ93" s="89"/>
      <c r="BA93" s="89"/>
      <c r="BB93" s="89"/>
      <c r="BC93" s="89"/>
    </row>
    <row r="94" spans="39:55">
      <c r="AM94" s="138"/>
      <c r="AN94" s="89"/>
      <c r="AO94" s="89"/>
      <c r="AP94" s="89"/>
      <c r="AQ94" s="89"/>
      <c r="AR94" s="89"/>
      <c r="AS94" s="89"/>
      <c r="AT94" s="89"/>
      <c r="AU94" s="89"/>
      <c r="AV94" s="89"/>
      <c r="AW94" s="89"/>
      <c r="AX94" s="89"/>
      <c r="AY94" s="89"/>
      <c r="AZ94" s="89"/>
      <c r="BA94" s="89"/>
      <c r="BB94" s="89"/>
      <c r="BC94" s="89"/>
    </row>
    <row r="95" spans="39:55">
      <c r="AM95" s="138"/>
      <c r="AN95" s="89"/>
      <c r="AO95" s="89"/>
      <c r="AP95" s="89"/>
      <c r="AQ95" s="89"/>
      <c r="AR95" s="89"/>
      <c r="AS95" s="89"/>
      <c r="AT95" s="89"/>
      <c r="AU95" s="89"/>
      <c r="AV95" s="89"/>
      <c r="AW95" s="89"/>
      <c r="AX95" s="89"/>
      <c r="AY95" s="89"/>
      <c r="AZ95" s="89"/>
      <c r="BA95" s="89"/>
      <c r="BB95" s="89"/>
      <c r="BC95" s="89"/>
    </row>
    <row r="96" spans="39:55">
      <c r="AM96" s="138"/>
      <c r="AN96" s="89"/>
      <c r="AO96" s="89"/>
      <c r="AP96" s="89"/>
      <c r="AQ96" s="89"/>
      <c r="AR96" s="89"/>
      <c r="AS96" s="89"/>
      <c r="AT96" s="89"/>
      <c r="AU96" s="89"/>
      <c r="AV96" s="89"/>
      <c r="AW96" s="89"/>
      <c r="AX96" s="89"/>
      <c r="AY96" s="89"/>
      <c r="AZ96" s="89"/>
      <c r="BA96" s="89"/>
      <c r="BB96" s="89"/>
      <c r="BC96" s="89"/>
    </row>
    <row r="97" spans="39:55">
      <c r="AM97" s="138"/>
      <c r="AN97" s="89"/>
      <c r="AO97" s="89"/>
      <c r="AP97" s="89"/>
      <c r="AQ97" s="89"/>
      <c r="AR97" s="89"/>
      <c r="AS97" s="89"/>
      <c r="AT97" s="89"/>
      <c r="AU97" s="89"/>
      <c r="AV97" s="89"/>
      <c r="AW97" s="89"/>
      <c r="AX97" s="89"/>
      <c r="AY97" s="89"/>
      <c r="AZ97" s="89"/>
      <c r="BA97" s="89"/>
      <c r="BB97" s="89"/>
      <c r="BC97" s="89"/>
    </row>
    <row r="98" spans="39:55">
      <c r="AM98" s="138"/>
      <c r="AN98" s="89"/>
      <c r="AO98" s="89"/>
      <c r="AP98" s="89"/>
      <c r="AQ98" s="89"/>
      <c r="AR98" s="89"/>
      <c r="AS98" s="89"/>
      <c r="AT98" s="89"/>
      <c r="AU98" s="89"/>
      <c r="AV98" s="89"/>
      <c r="AW98" s="89"/>
      <c r="AX98" s="89"/>
      <c r="AY98" s="89"/>
      <c r="AZ98" s="89"/>
      <c r="BA98" s="89"/>
      <c r="BB98" s="89"/>
      <c r="BC98" s="89"/>
    </row>
    <row r="99" spans="39:55">
      <c r="AM99" s="138"/>
      <c r="AN99" s="89"/>
      <c r="AO99" s="89"/>
      <c r="AP99" s="89"/>
      <c r="AQ99" s="89"/>
      <c r="AR99" s="89"/>
      <c r="AS99" s="89"/>
      <c r="AT99" s="89"/>
      <c r="AU99" s="89"/>
      <c r="AV99" s="89"/>
      <c r="AW99" s="89"/>
      <c r="AX99" s="89"/>
      <c r="AY99" s="89"/>
      <c r="AZ99" s="89"/>
      <c r="BA99" s="89"/>
      <c r="BB99" s="89"/>
      <c r="BC99" s="89"/>
    </row>
    <row r="100" spans="39:55">
      <c r="AM100" s="138"/>
      <c r="AN100" s="89"/>
      <c r="AO100" s="89"/>
      <c r="AP100" s="89"/>
      <c r="AQ100" s="89"/>
      <c r="AR100" s="89"/>
      <c r="AS100" s="89"/>
      <c r="AT100" s="89"/>
      <c r="AU100" s="89"/>
      <c r="AV100" s="89"/>
      <c r="AW100" s="89"/>
      <c r="AX100" s="89"/>
      <c r="AY100" s="89"/>
      <c r="AZ100" s="89"/>
      <c r="BA100" s="89"/>
      <c r="BB100" s="89"/>
      <c r="BC100" s="89"/>
    </row>
    <row r="101" spans="39:55">
      <c r="AM101" s="138"/>
      <c r="AN101" s="89"/>
      <c r="AO101" s="89"/>
      <c r="AP101" s="89"/>
      <c r="AQ101" s="89"/>
      <c r="AR101" s="89"/>
      <c r="AS101" s="89"/>
      <c r="AT101" s="89"/>
      <c r="AU101" s="89"/>
      <c r="AV101" s="89"/>
      <c r="AW101" s="89"/>
      <c r="AX101" s="89"/>
      <c r="AY101" s="89"/>
      <c r="AZ101" s="89"/>
      <c r="BA101" s="89"/>
      <c r="BB101" s="89"/>
      <c r="BC101" s="89"/>
    </row>
    <row r="102" spans="39:55">
      <c r="AM102" s="138"/>
      <c r="AN102" s="89"/>
      <c r="AO102" s="89"/>
      <c r="AP102" s="89"/>
      <c r="AQ102" s="89"/>
      <c r="AR102" s="89"/>
      <c r="AS102" s="89"/>
      <c r="AT102" s="89"/>
      <c r="AU102" s="89"/>
      <c r="AV102" s="89"/>
      <c r="AW102" s="89"/>
      <c r="AX102" s="89"/>
      <c r="AY102" s="89"/>
      <c r="AZ102" s="89"/>
      <c r="BA102" s="89"/>
      <c r="BB102" s="89"/>
      <c r="BC102" s="89"/>
    </row>
    <row r="103" spans="39:55">
      <c r="AM103" s="138"/>
      <c r="AN103" s="89"/>
      <c r="AO103" s="89"/>
      <c r="AP103" s="89"/>
      <c r="AQ103" s="89"/>
      <c r="AR103" s="89"/>
      <c r="AS103" s="89"/>
      <c r="AT103" s="89"/>
      <c r="AU103" s="89"/>
      <c r="AV103" s="89"/>
      <c r="AW103" s="89"/>
      <c r="AX103" s="89"/>
      <c r="AY103" s="89"/>
      <c r="AZ103" s="89"/>
      <c r="BA103" s="89"/>
      <c r="BB103" s="89"/>
      <c r="BC103" s="89"/>
    </row>
    <row r="104" spans="39:55">
      <c r="AM104" s="138"/>
      <c r="AN104" s="89"/>
      <c r="AO104" s="89"/>
      <c r="AP104" s="89"/>
      <c r="AQ104" s="89"/>
      <c r="AR104" s="89"/>
      <c r="AS104" s="89"/>
      <c r="AT104" s="89"/>
      <c r="AU104" s="89"/>
      <c r="AV104" s="89"/>
      <c r="AW104" s="89"/>
      <c r="AX104" s="89"/>
      <c r="AY104" s="89"/>
      <c r="AZ104" s="89"/>
      <c r="BA104" s="89"/>
      <c r="BB104" s="89"/>
      <c r="BC104" s="89"/>
    </row>
    <row r="105" spans="39:55">
      <c r="AM105" s="138"/>
      <c r="AN105" s="89"/>
      <c r="AO105" s="89"/>
      <c r="AP105" s="89"/>
      <c r="AQ105" s="89"/>
      <c r="AR105" s="89"/>
      <c r="AS105" s="89"/>
      <c r="AT105" s="89"/>
      <c r="AU105" s="89"/>
      <c r="AV105" s="89"/>
      <c r="AW105" s="89"/>
      <c r="AX105" s="89"/>
      <c r="AY105" s="89"/>
      <c r="AZ105" s="89"/>
      <c r="BA105" s="89"/>
      <c r="BB105" s="89"/>
      <c r="BC105" s="89"/>
    </row>
    <row r="106" spans="39:55">
      <c r="AM106" s="138"/>
      <c r="AN106" s="89"/>
      <c r="AO106" s="89"/>
      <c r="AP106" s="89"/>
      <c r="AQ106" s="89"/>
      <c r="AR106" s="89"/>
      <c r="AS106" s="89"/>
      <c r="AT106" s="89"/>
      <c r="AU106" s="89"/>
      <c r="AV106" s="89"/>
      <c r="AW106" s="89"/>
      <c r="AX106" s="89"/>
      <c r="AY106" s="89"/>
      <c r="AZ106" s="89"/>
      <c r="BA106" s="89"/>
      <c r="BB106" s="89"/>
      <c r="BC106" s="89"/>
    </row>
    <row r="107" spans="39:55">
      <c r="AM107" s="138"/>
      <c r="AN107" s="89"/>
      <c r="AO107" s="89"/>
      <c r="AP107" s="89"/>
      <c r="AQ107" s="89"/>
      <c r="AR107" s="89"/>
      <c r="AS107" s="89"/>
      <c r="AT107" s="89"/>
      <c r="AU107" s="89"/>
      <c r="AV107" s="89"/>
      <c r="AW107" s="89"/>
      <c r="AX107" s="89"/>
      <c r="AY107" s="89"/>
      <c r="AZ107" s="89"/>
      <c r="BA107" s="89"/>
      <c r="BB107" s="89"/>
      <c r="BC107" s="89"/>
    </row>
    <row r="108" spans="39:55">
      <c r="AM108" s="138"/>
      <c r="AN108" s="89"/>
      <c r="AO108" s="89"/>
      <c r="AP108" s="89"/>
      <c r="AQ108" s="89"/>
      <c r="AR108" s="89"/>
      <c r="AS108" s="89"/>
      <c r="AT108" s="89"/>
      <c r="AU108" s="89"/>
      <c r="AV108" s="89"/>
      <c r="AW108" s="89"/>
      <c r="AX108" s="89"/>
      <c r="AY108" s="89"/>
      <c r="AZ108" s="89"/>
      <c r="BA108" s="89"/>
      <c r="BB108" s="89"/>
      <c r="BC108" s="89"/>
    </row>
    <row r="109" spans="39:55">
      <c r="AM109" s="138"/>
      <c r="AN109" s="89"/>
      <c r="AO109" s="89"/>
      <c r="AP109" s="89"/>
      <c r="AQ109" s="89"/>
      <c r="AR109" s="89"/>
      <c r="AS109" s="89"/>
      <c r="AT109" s="89"/>
      <c r="AU109" s="89"/>
      <c r="AV109" s="89"/>
      <c r="AW109" s="89"/>
      <c r="AX109" s="89"/>
      <c r="AY109" s="89"/>
      <c r="AZ109" s="89"/>
      <c r="BA109" s="89"/>
      <c r="BB109" s="89"/>
      <c r="BC109" s="89"/>
    </row>
    <row r="110" spans="39:55">
      <c r="AM110" s="138"/>
      <c r="AN110" s="89"/>
      <c r="AO110" s="89"/>
      <c r="AP110" s="89"/>
      <c r="AQ110" s="89"/>
      <c r="AR110" s="89"/>
      <c r="AS110" s="89"/>
      <c r="AT110" s="89"/>
      <c r="AU110" s="89"/>
      <c r="AV110" s="89"/>
      <c r="AW110" s="89"/>
      <c r="AX110" s="89"/>
      <c r="AY110" s="89"/>
      <c r="AZ110" s="89"/>
      <c r="BA110" s="89"/>
      <c r="BB110" s="89"/>
      <c r="BC110" s="89"/>
    </row>
    <row r="111" spans="39:55">
      <c r="AM111" s="138"/>
      <c r="AN111" s="89"/>
      <c r="AO111" s="89"/>
      <c r="AP111" s="89"/>
      <c r="AQ111" s="89"/>
      <c r="AR111" s="89"/>
      <c r="AS111" s="89"/>
      <c r="AT111" s="89"/>
      <c r="AU111" s="89"/>
      <c r="AV111" s="89"/>
      <c r="AW111" s="89"/>
      <c r="AX111" s="89"/>
      <c r="AY111" s="89"/>
      <c r="AZ111" s="89"/>
      <c r="BA111" s="89"/>
      <c r="BB111" s="89"/>
      <c r="BC111" s="89"/>
    </row>
    <row r="112" spans="39:55">
      <c r="AM112" s="138"/>
      <c r="AN112" s="89"/>
      <c r="AO112" s="89"/>
      <c r="AP112" s="89"/>
      <c r="AQ112" s="89"/>
      <c r="AR112" s="89"/>
      <c r="AS112" s="89"/>
      <c r="AT112" s="89"/>
      <c r="AU112" s="89"/>
      <c r="AV112" s="89"/>
      <c r="AW112" s="89"/>
      <c r="AX112" s="89"/>
      <c r="AY112" s="89"/>
      <c r="AZ112" s="89"/>
      <c r="BA112" s="89"/>
      <c r="BB112" s="89"/>
      <c r="BC112" s="89"/>
    </row>
    <row r="113" spans="39:55">
      <c r="AM113" s="138"/>
      <c r="AN113" s="89"/>
      <c r="AO113" s="89"/>
      <c r="AP113" s="89"/>
      <c r="AQ113" s="89"/>
      <c r="AR113" s="89"/>
      <c r="AS113" s="89"/>
      <c r="AT113" s="89"/>
      <c r="AU113" s="89"/>
      <c r="AV113" s="89"/>
      <c r="AW113" s="89"/>
      <c r="AX113" s="89"/>
      <c r="AY113" s="89"/>
      <c r="AZ113" s="89"/>
      <c r="BA113" s="89"/>
      <c r="BB113" s="89"/>
      <c r="BC113" s="89"/>
    </row>
    <row r="114" spans="39:55">
      <c r="AM114" s="138"/>
      <c r="AN114" s="89"/>
      <c r="AO114" s="89"/>
      <c r="AP114" s="89"/>
      <c r="AQ114" s="89"/>
      <c r="AR114" s="89"/>
      <c r="AS114" s="89"/>
      <c r="AT114" s="89"/>
      <c r="AU114" s="89"/>
      <c r="AV114" s="89"/>
      <c r="AW114" s="89"/>
      <c r="AX114" s="89"/>
      <c r="AY114" s="89"/>
      <c r="AZ114" s="89"/>
      <c r="BA114" s="89"/>
      <c r="BB114" s="89"/>
      <c r="BC114" s="89"/>
    </row>
    <row r="115" spans="39:55">
      <c r="AM115" s="138"/>
      <c r="AN115" s="89"/>
      <c r="AO115" s="89"/>
      <c r="AP115" s="89"/>
      <c r="AQ115" s="89"/>
      <c r="AR115" s="89"/>
      <c r="AS115" s="89"/>
      <c r="AT115" s="89"/>
      <c r="AU115" s="89"/>
      <c r="AV115" s="89"/>
      <c r="AW115" s="89"/>
      <c r="AX115" s="89"/>
      <c r="AY115" s="89"/>
      <c r="AZ115" s="89"/>
      <c r="BA115" s="89"/>
      <c r="BB115" s="89"/>
      <c r="BC115" s="89"/>
    </row>
    <row r="116" spans="39:55">
      <c r="AM116" s="138"/>
      <c r="AN116" s="89"/>
      <c r="AO116" s="89"/>
      <c r="AP116" s="89"/>
      <c r="AQ116" s="89"/>
      <c r="AR116" s="89"/>
      <c r="AS116" s="89"/>
      <c r="AT116" s="89"/>
      <c r="AU116" s="89"/>
      <c r="AV116" s="89"/>
      <c r="AW116" s="89"/>
      <c r="AX116" s="89"/>
      <c r="AY116" s="89"/>
      <c r="AZ116" s="89"/>
      <c r="BA116" s="89"/>
      <c r="BB116" s="89"/>
      <c r="BC116" s="89"/>
    </row>
    <row r="117" spans="39:55">
      <c r="AM117" s="138"/>
      <c r="AN117" s="89"/>
      <c r="AO117" s="89"/>
      <c r="AP117" s="89"/>
      <c r="AQ117" s="89"/>
      <c r="AR117" s="89"/>
      <c r="AS117" s="89"/>
      <c r="AT117" s="89"/>
      <c r="AU117" s="89"/>
      <c r="AV117" s="89"/>
      <c r="AW117" s="89"/>
      <c r="AX117" s="89"/>
      <c r="AY117" s="89"/>
      <c r="AZ117" s="89"/>
      <c r="BA117" s="89"/>
      <c r="BB117" s="89"/>
      <c r="BC117" s="89"/>
    </row>
    <row r="118" spans="39:55">
      <c r="AM118" s="138"/>
      <c r="AN118" s="89"/>
      <c r="AO118" s="89"/>
      <c r="AP118" s="89"/>
      <c r="AQ118" s="89"/>
      <c r="AR118" s="89"/>
      <c r="AS118" s="89"/>
      <c r="AT118" s="89"/>
      <c r="AU118" s="89"/>
      <c r="AV118" s="89"/>
      <c r="AW118" s="89"/>
      <c r="AX118" s="89"/>
      <c r="AY118" s="89"/>
      <c r="AZ118" s="89"/>
      <c r="BA118" s="89"/>
      <c r="BB118" s="89"/>
      <c r="BC118" s="89"/>
    </row>
    <row r="119" spans="39:55">
      <c r="AM119" s="138"/>
      <c r="AN119" s="89"/>
      <c r="AO119" s="89"/>
      <c r="AP119" s="89"/>
      <c r="AQ119" s="89"/>
      <c r="AR119" s="89"/>
      <c r="AS119" s="89"/>
      <c r="AT119" s="89"/>
      <c r="AU119" s="89"/>
      <c r="AV119" s="89"/>
      <c r="AW119" s="89"/>
      <c r="AX119" s="89"/>
      <c r="AY119" s="89"/>
      <c r="AZ119" s="89"/>
      <c r="BA119" s="89"/>
      <c r="BB119" s="89"/>
      <c r="BC119" s="89"/>
    </row>
    <row r="120" spans="39:55">
      <c r="AM120" s="138"/>
      <c r="AN120" s="89"/>
      <c r="AO120" s="89"/>
      <c r="AP120" s="89"/>
      <c r="AQ120" s="89"/>
      <c r="AR120" s="89"/>
      <c r="AS120" s="89"/>
      <c r="AT120" s="89"/>
      <c r="AU120" s="89"/>
      <c r="AV120" s="89"/>
      <c r="AW120" s="89"/>
      <c r="AX120" s="89"/>
      <c r="AY120" s="89"/>
      <c r="AZ120" s="89"/>
      <c r="BA120" s="89"/>
      <c r="BB120" s="89"/>
      <c r="BC120" s="89"/>
    </row>
    <row r="121" spans="39:55">
      <c r="AM121" s="138"/>
      <c r="AN121" s="89"/>
      <c r="AO121" s="89"/>
      <c r="AP121" s="89"/>
      <c r="AQ121" s="89"/>
      <c r="AR121" s="89"/>
      <c r="AS121" s="89"/>
      <c r="AT121" s="89"/>
      <c r="AU121" s="89"/>
      <c r="AV121" s="89"/>
      <c r="AW121" s="89"/>
      <c r="AX121" s="89"/>
      <c r="AY121" s="89"/>
      <c r="AZ121" s="89"/>
      <c r="BA121" s="89"/>
      <c r="BB121" s="89"/>
      <c r="BC121" s="89"/>
    </row>
    <row r="122" spans="39:55">
      <c r="AM122" s="138"/>
      <c r="AN122" s="89"/>
      <c r="AO122" s="89"/>
      <c r="AP122" s="89"/>
      <c r="AQ122" s="89"/>
      <c r="AR122" s="89"/>
      <c r="AS122" s="89"/>
      <c r="AT122" s="89"/>
      <c r="AU122" s="89"/>
      <c r="AV122" s="89"/>
      <c r="AW122" s="89"/>
      <c r="AX122" s="89"/>
      <c r="AY122" s="89"/>
      <c r="AZ122" s="89"/>
      <c r="BA122" s="89"/>
      <c r="BB122" s="89"/>
      <c r="BC122" s="89"/>
    </row>
    <row r="123" spans="39:55">
      <c r="AM123" s="138"/>
      <c r="AN123" s="89"/>
      <c r="AO123" s="89"/>
      <c r="AP123" s="89"/>
      <c r="AQ123" s="89"/>
      <c r="AR123" s="89"/>
      <c r="AS123" s="89"/>
      <c r="AT123" s="89"/>
      <c r="AU123" s="89"/>
      <c r="AV123" s="89"/>
      <c r="AW123" s="89"/>
      <c r="AX123" s="89"/>
      <c r="AY123" s="89"/>
      <c r="AZ123" s="89"/>
      <c r="BA123" s="89"/>
      <c r="BB123" s="89"/>
      <c r="BC123" s="89"/>
    </row>
    <row r="124" spans="39:55">
      <c r="AM124" s="138"/>
      <c r="AN124" s="89"/>
      <c r="AO124" s="89"/>
      <c r="AP124" s="89"/>
      <c r="AQ124" s="89"/>
      <c r="AR124" s="89"/>
      <c r="AS124" s="89"/>
      <c r="AT124" s="89"/>
      <c r="AU124" s="89"/>
      <c r="AV124" s="89"/>
      <c r="AW124" s="89"/>
      <c r="AX124" s="89"/>
      <c r="AY124" s="89"/>
      <c r="AZ124" s="89"/>
      <c r="BA124" s="89"/>
      <c r="BB124" s="89"/>
      <c r="BC124" s="89"/>
    </row>
    <row r="125" spans="39:55">
      <c r="AM125" s="138"/>
      <c r="AN125" s="89"/>
      <c r="AO125" s="89"/>
      <c r="AP125" s="89"/>
      <c r="AQ125" s="89"/>
      <c r="AR125" s="89"/>
      <c r="AS125" s="89"/>
      <c r="AT125" s="89"/>
      <c r="AU125" s="89"/>
      <c r="AV125" s="89"/>
      <c r="AW125" s="89"/>
      <c r="AX125" s="89"/>
      <c r="AY125" s="89"/>
      <c r="AZ125" s="89"/>
      <c r="BA125" s="89"/>
      <c r="BB125" s="89"/>
      <c r="BC125" s="89"/>
    </row>
    <row r="126" spans="39:55">
      <c r="AM126" s="138"/>
      <c r="AN126" s="89"/>
      <c r="AO126" s="89"/>
      <c r="AP126" s="89"/>
      <c r="AQ126" s="89"/>
      <c r="AR126" s="89"/>
      <c r="AS126" s="89"/>
      <c r="AT126" s="89"/>
      <c r="AU126" s="89"/>
      <c r="AV126" s="89"/>
      <c r="AW126" s="89"/>
      <c r="AX126" s="89"/>
      <c r="AY126" s="89"/>
      <c r="AZ126" s="89"/>
      <c r="BA126" s="89"/>
      <c r="BB126" s="89"/>
      <c r="BC126" s="89"/>
    </row>
    <row r="127" spans="39:55">
      <c r="AM127" s="138"/>
      <c r="AN127" s="89"/>
      <c r="AO127" s="89"/>
      <c r="AP127" s="89"/>
      <c r="AQ127" s="89"/>
      <c r="AR127" s="89"/>
      <c r="AS127" s="89"/>
      <c r="AT127" s="89"/>
      <c r="AU127" s="89"/>
      <c r="AV127" s="89"/>
      <c r="AW127" s="89"/>
      <c r="AX127" s="89"/>
      <c r="AY127" s="89"/>
      <c r="AZ127" s="89"/>
      <c r="BA127" s="89"/>
      <c r="BB127" s="89"/>
      <c r="BC127" s="89"/>
    </row>
    <row r="128" spans="39:55">
      <c r="AM128" s="138"/>
      <c r="AN128" s="89"/>
      <c r="AO128" s="89"/>
      <c r="AP128" s="89"/>
      <c r="AQ128" s="89"/>
      <c r="AR128" s="89"/>
      <c r="AS128" s="89"/>
      <c r="AT128" s="89"/>
      <c r="AU128" s="89"/>
      <c r="AV128" s="89"/>
      <c r="AW128" s="89"/>
      <c r="AX128" s="89"/>
      <c r="AY128" s="89"/>
      <c r="AZ128" s="89"/>
      <c r="BA128" s="89"/>
      <c r="BB128" s="89"/>
      <c r="BC128" s="89"/>
    </row>
    <row r="129" spans="39:55">
      <c r="AM129" s="138"/>
      <c r="AN129" s="89"/>
      <c r="AO129" s="89"/>
      <c r="AP129" s="89"/>
      <c r="AQ129" s="89"/>
      <c r="AR129" s="89"/>
      <c r="AS129" s="89"/>
      <c r="AT129" s="89"/>
      <c r="AU129" s="89"/>
      <c r="AV129" s="89"/>
      <c r="AW129" s="89"/>
      <c r="AX129" s="89"/>
      <c r="AY129" s="89"/>
      <c r="AZ129" s="89"/>
      <c r="BA129" s="89"/>
      <c r="BB129" s="89"/>
      <c r="BC129" s="89"/>
    </row>
    <row r="130" spans="39:55">
      <c r="AM130" s="138"/>
      <c r="AN130" s="89"/>
      <c r="AO130" s="89"/>
      <c r="AP130" s="89"/>
      <c r="AQ130" s="89"/>
      <c r="AR130" s="89"/>
      <c r="AS130" s="89"/>
      <c r="AT130" s="89"/>
      <c r="AU130" s="89"/>
      <c r="AV130" s="89"/>
      <c r="AW130" s="89"/>
      <c r="AX130" s="89"/>
      <c r="AY130" s="89"/>
      <c r="AZ130" s="89"/>
      <c r="BA130" s="89"/>
      <c r="BB130" s="89"/>
      <c r="BC130" s="89"/>
    </row>
    <row r="131" spans="39:55">
      <c r="AM131" s="138"/>
      <c r="AN131" s="89"/>
      <c r="AO131" s="89"/>
      <c r="AP131" s="89"/>
      <c r="AQ131" s="89"/>
      <c r="AR131" s="89"/>
      <c r="AS131" s="89"/>
      <c r="AT131" s="89"/>
      <c r="AU131" s="89"/>
      <c r="AV131" s="89"/>
      <c r="AW131" s="89"/>
      <c r="AX131" s="89"/>
      <c r="AY131" s="89"/>
      <c r="AZ131" s="89"/>
      <c r="BA131" s="89"/>
      <c r="BB131" s="89"/>
      <c r="BC131" s="89"/>
    </row>
    <row r="132" spans="39:55">
      <c r="AM132" s="138"/>
      <c r="AN132" s="89"/>
      <c r="AO132" s="89"/>
      <c r="AP132" s="89"/>
      <c r="AQ132" s="89"/>
      <c r="AR132" s="89"/>
      <c r="AS132" s="89"/>
      <c r="AT132" s="89"/>
      <c r="AU132" s="89"/>
      <c r="AV132" s="89"/>
      <c r="AW132" s="89"/>
      <c r="AX132" s="89"/>
      <c r="AY132" s="89"/>
      <c r="AZ132" s="89"/>
      <c r="BA132" s="89"/>
      <c r="BB132" s="89"/>
      <c r="BC132" s="89"/>
    </row>
    <row r="133" spans="39:55">
      <c r="AM133" s="138"/>
      <c r="AN133" s="89"/>
      <c r="AO133" s="89"/>
      <c r="AP133" s="89"/>
      <c r="AQ133" s="89"/>
      <c r="AR133" s="89"/>
      <c r="AS133" s="89"/>
      <c r="AT133" s="89"/>
      <c r="AU133" s="89"/>
      <c r="AV133" s="89"/>
      <c r="AW133" s="89"/>
      <c r="AX133" s="89"/>
      <c r="AY133" s="89"/>
      <c r="AZ133" s="89"/>
      <c r="BA133" s="89"/>
      <c r="BB133" s="89"/>
      <c r="BC133" s="89"/>
    </row>
    <row r="134" spans="39:55">
      <c r="AM134" s="138"/>
      <c r="AN134" s="89"/>
      <c r="AO134" s="89"/>
      <c r="AP134" s="89"/>
      <c r="AQ134" s="89"/>
      <c r="AR134" s="89"/>
      <c r="AS134" s="89"/>
      <c r="AT134" s="89"/>
      <c r="AU134" s="89"/>
      <c r="AV134" s="89"/>
      <c r="AW134" s="89"/>
      <c r="AX134" s="89"/>
      <c r="AY134" s="89"/>
      <c r="AZ134" s="89"/>
      <c r="BA134" s="89"/>
      <c r="BB134" s="89"/>
      <c r="BC134" s="89"/>
    </row>
    <row r="135" spans="39:55">
      <c r="AM135" s="138"/>
      <c r="AN135" s="89"/>
      <c r="AO135" s="89"/>
      <c r="AP135" s="89"/>
      <c r="AQ135" s="89"/>
      <c r="AR135" s="89"/>
      <c r="AS135" s="89"/>
      <c r="AT135" s="89"/>
      <c r="AU135" s="89"/>
      <c r="AV135" s="89"/>
      <c r="AW135" s="89"/>
      <c r="AX135" s="89"/>
      <c r="AY135" s="89"/>
      <c r="AZ135" s="89"/>
      <c r="BA135" s="89"/>
      <c r="BB135" s="89"/>
      <c r="BC135" s="89"/>
    </row>
    <row r="136" spans="39:55">
      <c r="AM136" s="138"/>
      <c r="AN136" s="89"/>
      <c r="AO136" s="89"/>
      <c r="AP136" s="89"/>
      <c r="AQ136" s="89"/>
      <c r="AR136" s="89"/>
      <c r="AS136" s="89"/>
      <c r="AT136" s="89"/>
      <c r="AU136" s="89"/>
      <c r="AV136" s="89"/>
      <c r="AW136" s="89"/>
      <c r="AX136" s="89"/>
      <c r="AY136" s="89"/>
      <c r="AZ136" s="89"/>
      <c r="BA136" s="89"/>
      <c r="BB136" s="89"/>
      <c r="BC136" s="89"/>
    </row>
    <row r="137" spans="39:55">
      <c r="AM137" s="138"/>
      <c r="AN137" s="89"/>
      <c r="AO137" s="89"/>
      <c r="AP137" s="89"/>
      <c r="AQ137" s="89"/>
      <c r="AR137" s="89"/>
      <c r="AS137" s="89"/>
      <c r="AT137" s="89"/>
      <c r="AU137" s="89"/>
      <c r="AV137" s="89"/>
      <c r="AW137" s="89"/>
      <c r="AX137" s="89"/>
      <c r="AY137" s="89"/>
      <c r="AZ137" s="89"/>
      <c r="BA137" s="89"/>
      <c r="BB137" s="89"/>
      <c r="BC137" s="89"/>
    </row>
    <row r="138" spans="39:55">
      <c r="AM138" s="138"/>
      <c r="AN138" s="89"/>
      <c r="AO138" s="89"/>
      <c r="AP138" s="89"/>
      <c r="AQ138" s="89"/>
      <c r="AR138" s="89"/>
      <c r="AS138" s="89"/>
      <c r="AT138" s="89"/>
      <c r="AU138" s="89"/>
      <c r="AV138" s="89"/>
      <c r="AW138" s="89"/>
      <c r="AX138" s="89"/>
      <c r="AY138" s="89"/>
      <c r="AZ138" s="89"/>
      <c r="BA138" s="89"/>
      <c r="BB138" s="89"/>
      <c r="BC138" s="89"/>
    </row>
    <row r="139" spans="39:55">
      <c r="AM139" s="138"/>
      <c r="AN139" s="89"/>
      <c r="AO139" s="89"/>
      <c r="AP139" s="89"/>
      <c r="AQ139" s="89"/>
      <c r="AR139" s="89"/>
      <c r="AS139" s="89"/>
      <c r="AT139" s="89"/>
      <c r="AU139" s="89"/>
      <c r="AV139" s="89"/>
      <c r="AW139" s="89"/>
      <c r="AX139" s="89"/>
      <c r="AY139" s="89"/>
      <c r="AZ139" s="89"/>
      <c r="BA139" s="89"/>
      <c r="BB139" s="89"/>
      <c r="BC139" s="89"/>
    </row>
    <row r="140" spans="39:55">
      <c r="AM140" s="138"/>
      <c r="AN140" s="89"/>
      <c r="AO140" s="89"/>
      <c r="AP140" s="89"/>
      <c r="AQ140" s="89"/>
      <c r="AR140" s="89"/>
      <c r="AS140" s="89"/>
      <c r="AT140" s="89"/>
      <c r="AU140" s="89"/>
      <c r="AV140" s="89"/>
      <c r="AW140" s="89"/>
      <c r="AX140" s="89"/>
      <c r="AY140" s="89"/>
      <c r="AZ140" s="89"/>
      <c r="BA140" s="89"/>
      <c r="BB140" s="89"/>
      <c r="BC140" s="89"/>
    </row>
    <row r="141" spans="39:55">
      <c r="AM141" s="138"/>
      <c r="AN141" s="89"/>
      <c r="AO141" s="89"/>
      <c r="AP141" s="89"/>
      <c r="AQ141" s="89"/>
      <c r="AR141" s="89"/>
      <c r="AS141" s="89"/>
      <c r="AT141" s="89"/>
      <c r="AU141" s="89"/>
      <c r="AV141" s="89"/>
      <c r="AW141" s="89"/>
      <c r="AX141" s="89"/>
      <c r="AY141" s="89"/>
      <c r="AZ141" s="89"/>
      <c r="BA141" s="89"/>
      <c r="BB141" s="89"/>
      <c r="BC141" s="89"/>
    </row>
    <row r="142" spans="39:55">
      <c r="AM142" s="138"/>
      <c r="AN142" s="89"/>
      <c r="AO142" s="89"/>
      <c r="AP142" s="89"/>
      <c r="AQ142" s="89"/>
      <c r="AR142" s="89"/>
      <c r="AS142" s="89"/>
      <c r="AT142" s="89"/>
      <c r="AU142" s="89"/>
      <c r="AV142" s="89"/>
      <c r="AW142" s="89"/>
      <c r="AX142" s="89"/>
      <c r="AY142" s="89"/>
      <c r="AZ142" s="89"/>
      <c r="BA142" s="89"/>
      <c r="BB142" s="89"/>
      <c r="BC142" s="89"/>
    </row>
    <row r="143" spans="39:55">
      <c r="AM143" s="138"/>
      <c r="AN143" s="89"/>
      <c r="AO143" s="89"/>
      <c r="AP143" s="89"/>
      <c r="AQ143" s="89"/>
      <c r="AR143" s="89"/>
      <c r="AS143" s="89"/>
      <c r="AT143" s="89"/>
      <c r="AU143" s="89"/>
      <c r="AV143" s="89"/>
      <c r="AW143" s="89"/>
      <c r="AX143" s="89"/>
      <c r="AY143" s="89"/>
      <c r="AZ143" s="89"/>
      <c r="BA143" s="89"/>
      <c r="BB143" s="89"/>
      <c r="BC143" s="89"/>
    </row>
    <row r="144" spans="39:55">
      <c r="AM144" s="138"/>
      <c r="AN144" s="89"/>
      <c r="AO144" s="89"/>
      <c r="AP144" s="89"/>
      <c r="AQ144" s="89"/>
      <c r="AR144" s="89"/>
      <c r="AS144" s="89"/>
      <c r="AT144" s="89"/>
      <c r="AU144" s="89"/>
      <c r="AV144" s="89"/>
      <c r="AW144" s="89"/>
      <c r="AX144" s="89"/>
      <c r="AY144" s="89"/>
      <c r="AZ144" s="89"/>
      <c r="BA144" s="89"/>
      <c r="BB144" s="89"/>
      <c r="BC144" s="89"/>
    </row>
    <row r="145" spans="39:55">
      <c r="AM145" s="138"/>
      <c r="AN145" s="89"/>
      <c r="AO145" s="89"/>
      <c r="AP145" s="89"/>
      <c r="AQ145" s="89"/>
      <c r="AR145" s="89"/>
      <c r="AS145" s="89"/>
      <c r="AT145" s="89"/>
      <c r="AU145" s="89"/>
      <c r="AV145" s="89"/>
      <c r="AW145" s="89"/>
      <c r="AX145" s="89"/>
      <c r="AY145" s="89"/>
      <c r="AZ145" s="89"/>
      <c r="BA145" s="89"/>
      <c r="BB145" s="89"/>
      <c r="BC145" s="89"/>
    </row>
    <row r="146" spans="39:55">
      <c r="AM146" s="138"/>
      <c r="AN146" s="89"/>
      <c r="AO146" s="89"/>
      <c r="AP146" s="89"/>
      <c r="AQ146" s="89"/>
      <c r="AR146" s="89"/>
      <c r="AS146" s="89"/>
      <c r="AT146" s="89"/>
      <c r="AU146" s="89"/>
      <c r="AV146" s="89"/>
      <c r="AW146" s="89"/>
      <c r="AX146" s="89"/>
      <c r="AY146" s="89"/>
      <c r="AZ146" s="89"/>
      <c r="BA146" s="89"/>
      <c r="BB146" s="89"/>
      <c r="BC146" s="89"/>
    </row>
    <row r="147" spans="39:55">
      <c r="AM147" s="138"/>
      <c r="AN147" s="89"/>
      <c r="AO147" s="89"/>
      <c r="AP147" s="89"/>
      <c r="AQ147" s="89"/>
      <c r="AR147" s="89"/>
      <c r="AS147" s="89"/>
      <c r="AT147" s="89"/>
      <c r="AU147" s="89"/>
      <c r="AV147" s="89"/>
      <c r="AW147" s="89"/>
      <c r="AX147" s="89"/>
      <c r="AY147" s="89"/>
      <c r="AZ147" s="89"/>
      <c r="BA147" s="89"/>
      <c r="BB147" s="89"/>
      <c r="BC147" s="89"/>
    </row>
    <row r="148" spans="39:55">
      <c r="AM148" s="138"/>
      <c r="AN148" s="89"/>
      <c r="AO148" s="89"/>
      <c r="AP148" s="89"/>
      <c r="AQ148" s="89"/>
      <c r="AR148" s="89"/>
      <c r="AS148" s="89"/>
      <c r="AT148" s="89"/>
      <c r="AU148" s="89"/>
      <c r="AV148" s="89"/>
      <c r="AW148" s="89"/>
      <c r="AX148" s="89"/>
      <c r="AY148" s="89"/>
      <c r="AZ148" s="89"/>
      <c r="BA148" s="89"/>
      <c r="BB148" s="89"/>
      <c r="BC148" s="89"/>
    </row>
    <row r="149" spans="39:55">
      <c r="AM149" s="138"/>
      <c r="AN149" s="89"/>
      <c r="AO149" s="89"/>
      <c r="AP149" s="89"/>
      <c r="AQ149" s="89"/>
      <c r="AR149" s="89"/>
      <c r="AS149" s="89"/>
      <c r="AT149" s="89"/>
      <c r="AU149" s="89"/>
      <c r="AV149" s="89"/>
      <c r="AW149" s="89"/>
      <c r="AX149" s="89"/>
      <c r="AY149" s="89"/>
      <c r="AZ149" s="89"/>
      <c r="BA149" s="89"/>
      <c r="BB149" s="89"/>
      <c r="BC149" s="89"/>
    </row>
    <row r="150" spans="39:55">
      <c r="AM150" s="138"/>
      <c r="AN150" s="89"/>
      <c r="AO150" s="89"/>
      <c r="AP150" s="89"/>
      <c r="AQ150" s="89"/>
      <c r="AR150" s="89"/>
      <c r="AS150" s="89"/>
      <c r="AT150" s="89"/>
      <c r="AU150" s="89"/>
      <c r="AV150" s="89"/>
      <c r="AW150" s="89"/>
      <c r="AX150" s="89"/>
      <c r="AY150" s="89"/>
      <c r="AZ150" s="89"/>
      <c r="BA150" s="89"/>
      <c r="BB150" s="89"/>
      <c r="BC150" s="89"/>
    </row>
    <row r="151" spans="39:55">
      <c r="AM151" s="138"/>
      <c r="AN151" s="89"/>
      <c r="AO151" s="89"/>
      <c r="AP151" s="89"/>
      <c r="AQ151" s="89"/>
      <c r="AR151" s="89"/>
      <c r="AS151" s="89"/>
      <c r="AT151" s="89"/>
      <c r="AU151" s="89"/>
      <c r="AV151" s="89"/>
      <c r="AW151" s="89"/>
      <c r="AX151" s="89"/>
      <c r="AY151" s="89"/>
      <c r="AZ151" s="89"/>
      <c r="BA151" s="89"/>
      <c r="BB151" s="89"/>
      <c r="BC151" s="89"/>
    </row>
    <row r="152" spans="39:55">
      <c r="AM152" s="138"/>
      <c r="AN152" s="89"/>
      <c r="AO152" s="89"/>
      <c r="AP152" s="89"/>
      <c r="AQ152" s="89"/>
      <c r="AR152" s="89"/>
      <c r="AS152" s="89"/>
      <c r="AT152" s="89"/>
      <c r="AU152" s="89"/>
      <c r="AV152" s="89"/>
      <c r="AW152" s="89"/>
      <c r="AX152" s="89"/>
      <c r="AY152" s="89"/>
      <c r="AZ152" s="89"/>
      <c r="BA152" s="89"/>
      <c r="BB152" s="89"/>
      <c r="BC152" s="89"/>
    </row>
    <row r="153" spans="39:55">
      <c r="AM153" s="138"/>
      <c r="AN153" s="89"/>
      <c r="AO153" s="89"/>
      <c r="AP153" s="89"/>
      <c r="AQ153" s="89"/>
      <c r="AR153" s="89"/>
      <c r="AS153" s="89"/>
      <c r="AT153" s="89"/>
      <c r="AU153" s="89"/>
      <c r="AV153" s="89"/>
      <c r="AW153" s="89"/>
      <c r="AX153" s="89"/>
      <c r="AY153" s="89"/>
      <c r="AZ153" s="89"/>
      <c r="BA153" s="89"/>
      <c r="BB153" s="89"/>
      <c r="BC153" s="89"/>
    </row>
    <row r="154" spans="39:55">
      <c r="AM154" s="138"/>
      <c r="AN154" s="89"/>
      <c r="AO154" s="89"/>
      <c r="AP154" s="89"/>
      <c r="AQ154" s="89"/>
      <c r="AR154" s="89"/>
      <c r="AS154" s="89"/>
      <c r="AT154" s="89"/>
      <c r="AU154" s="89"/>
      <c r="AV154" s="89"/>
      <c r="AW154" s="89"/>
      <c r="AX154" s="89"/>
      <c r="AY154" s="89"/>
      <c r="AZ154" s="89"/>
      <c r="BA154" s="89"/>
      <c r="BB154" s="89"/>
      <c r="BC154" s="89"/>
    </row>
    <row r="155" spans="39:55">
      <c r="AM155" s="138"/>
      <c r="AN155" s="89"/>
      <c r="AO155" s="89"/>
      <c r="AP155" s="89"/>
      <c r="AQ155" s="89"/>
      <c r="AR155" s="89"/>
      <c r="AS155" s="89"/>
      <c r="AT155" s="89"/>
      <c r="AU155" s="89"/>
      <c r="AV155" s="89"/>
      <c r="AW155" s="89"/>
      <c r="AX155" s="89"/>
      <c r="AY155" s="89"/>
      <c r="AZ155" s="89"/>
      <c r="BA155" s="89"/>
      <c r="BB155" s="89"/>
      <c r="BC155" s="89"/>
    </row>
    <row r="156" spans="39:55">
      <c r="AM156" s="138"/>
      <c r="AN156" s="89"/>
      <c r="AO156" s="89"/>
      <c r="AP156" s="89"/>
      <c r="AQ156" s="89"/>
      <c r="AR156" s="89"/>
      <c r="AS156" s="89"/>
      <c r="AT156" s="89"/>
      <c r="AU156" s="89"/>
      <c r="AV156" s="89"/>
      <c r="AW156" s="89"/>
      <c r="AX156" s="89"/>
      <c r="AY156" s="89"/>
      <c r="AZ156" s="89"/>
      <c r="BA156" s="89"/>
      <c r="BB156" s="89"/>
      <c r="BC156" s="89"/>
    </row>
    <row r="157" spans="39:55">
      <c r="AM157" s="138"/>
      <c r="AN157" s="89"/>
      <c r="AO157" s="89"/>
      <c r="AP157" s="89"/>
      <c r="AQ157" s="89"/>
      <c r="AR157" s="89"/>
      <c r="AS157" s="89"/>
      <c r="AT157" s="89"/>
      <c r="AU157" s="89"/>
      <c r="AV157" s="89"/>
      <c r="AW157" s="89"/>
      <c r="AX157" s="89"/>
      <c r="AY157" s="89"/>
      <c r="AZ157" s="89"/>
      <c r="BA157" s="89"/>
      <c r="BB157" s="89"/>
      <c r="BC157" s="89"/>
    </row>
    <row r="158" spans="39:55">
      <c r="AM158" s="138"/>
      <c r="AN158" s="89"/>
      <c r="AO158" s="89"/>
      <c r="AP158" s="89"/>
      <c r="AQ158" s="89"/>
      <c r="AR158" s="89"/>
      <c r="AS158" s="89"/>
      <c r="AT158" s="89"/>
      <c r="AU158" s="89"/>
      <c r="AV158" s="89"/>
      <c r="AW158" s="89"/>
      <c r="AX158" s="89"/>
      <c r="AY158" s="89"/>
      <c r="AZ158" s="89"/>
      <c r="BA158" s="89"/>
      <c r="BB158" s="89"/>
      <c r="BC158" s="89"/>
    </row>
    <row r="159" spans="39:55">
      <c r="AM159" s="138"/>
      <c r="AN159" s="89"/>
      <c r="AO159" s="89"/>
      <c r="AP159" s="89"/>
      <c r="AQ159" s="89"/>
      <c r="AR159" s="89"/>
      <c r="AS159" s="89"/>
      <c r="AT159" s="89"/>
      <c r="AU159" s="89"/>
      <c r="AV159" s="89"/>
      <c r="AW159" s="89"/>
      <c r="AX159" s="89"/>
      <c r="AY159" s="89"/>
      <c r="AZ159" s="89"/>
      <c r="BA159" s="89"/>
      <c r="BB159" s="89"/>
      <c r="BC159" s="89"/>
    </row>
    <row r="160" spans="39:55">
      <c r="AM160" s="138"/>
      <c r="AN160" s="89"/>
      <c r="AO160" s="89"/>
      <c r="AP160" s="89"/>
      <c r="AQ160" s="89"/>
      <c r="AR160" s="89"/>
      <c r="AS160" s="89"/>
      <c r="AT160" s="89"/>
      <c r="AU160" s="89"/>
      <c r="AV160" s="89"/>
      <c r="AW160" s="89"/>
      <c r="AX160" s="89"/>
      <c r="AY160" s="89"/>
      <c r="AZ160" s="89"/>
      <c r="BA160" s="89"/>
      <c r="BB160" s="89"/>
      <c r="BC160" s="89"/>
    </row>
    <row r="161" spans="39:55">
      <c r="AM161" s="138"/>
      <c r="AN161" s="89"/>
      <c r="AO161" s="89"/>
      <c r="AP161" s="89"/>
      <c r="AQ161" s="89"/>
      <c r="AR161" s="89"/>
      <c r="AS161" s="89"/>
      <c r="AT161" s="89"/>
      <c r="AU161" s="89"/>
      <c r="AV161" s="89"/>
      <c r="AW161" s="89"/>
      <c r="AX161" s="89"/>
      <c r="AY161" s="89"/>
      <c r="AZ161" s="89"/>
      <c r="BA161" s="89"/>
      <c r="BB161" s="89"/>
      <c r="BC161" s="89"/>
    </row>
    <row r="162" spans="39:55">
      <c r="AM162" s="138"/>
      <c r="AN162" s="89"/>
      <c r="AO162" s="89"/>
      <c r="AP162" s="89"/>
      <c r="AQ162" s="89"/>
      <c r="AR162" s="89"/>
      <c r="AS162" s="89"/>
      <c r="AT162" s="89"/>
      <c r="AU162" s="89"/>
      <c r="AV162" s="89"/>
      <c r="AW162" s="89"/>
      <c r="AX162" s="89"/>
      <c r="AY162" s="89"/>
      <c r="AZ162" s="89"/>
      <c r="BA162" s="89"/>
      <c r="BB162" s="89"/>
      <c r="BC162" s="89"/>
    </row>
    <row r="163" spans="39:55">
      <c r="AM163" s="138"/>
      <c r="AN163" s="89"/>
      <c r="AO163" s="89"/>
      <c r="AP163" s="89"/>
      <c r="AQ163" s="89"/>
      <c r="AR163" s="89"/>
      <c r="AS163" s="89"/>
      <c r="AT163" s="89"/>
      <c r="AU163" s="89"/>
      <c r="AV163" s="89"/>
      <c r="AW163" s="89"/>
      <c r="AX163" s="89"/>
      <c r="AY163" s="89"/>
      <c r="AZ163" s="89"/>
      <c r="BA163" s="89"/>
      <c r="BB163" s="89"/>
      <c r="BC163" s="89"/>
    </row>
    <row r="164" spans="39:55">
      <c r="AM164" s="138"/>
      <c r="AN164" s="89"/>
      <c r="AO164" s="89"/>
      <c r="AP164" s="89"/>
      <c r="AQ164" s="89"/>
      <c r="AR164" s="89"/>
      <c r="AS164" s="89"/>
      <c r="AT164" s="89"/>
      <c r="AU164" s="89"/>
      <c r="AV164" s="89"/>
      <c r="AW164" s="89"/>
      <c r="AX164" s="89"/>
      <c r="AY164" s="89"/>
      <c r="AZ164" s="89"/>
      <c r="BA164" s="89"/>
      <c r="BB164" s="89"/>
      <c r="BC164" s="89"/>
    </row>
    <row r="165" spans="39:55">
      <c r="AM165" s="138"/>
      <c r="AN165" s="89"/>
      <c r="AO165" s="89"/>
      <c r="AP165" s="89"/>
      <c r="AQ165" s="89"/>
      <c r="AR165" s="89"/>
      <c r="AS165" s="89"/>
      <c r="AT165" s="89"/>
      <c r="AU165" s="89"/>
      <c r="AV165" s="89"/>
      <c r="AW165" s="89"/>
      <c r="AX165" s="89"/>
      <c r="AY165" s="89"/>
      <c r="AZ165" s="89"/>
      <c r="BA165" s="89"/>
      <c r="BB165" s="89"/>
      <c r="BC165" s="89"/>
    </row>
    <row r="166" spans="39:55">
      <c r="AM166" s="138"/>
      <c r="AN166" s="89"/>
      <c r="AO166" s="89"/>
      <c r="AP166" s="89"/>
      <c r="AQ166" s="89"/>
      <c r="AR166" s="89"/>
      <c r="AS166" s="89"/>
      <c r="AT166" s="89"/>
      <c r="AU166" s="89"/>
      <c r="AV166" s="89"/>
      <c r="AW166" s="89"/>
      <c r="AX166" s="89"/>
      <c r="AY166" s="89"/>
      <c r="AZ166" s="89"/>
      <c r="BA166" s="89"/>
      <c r="BB166" s="89"/>
      <c r="BC166" s="89"/>
    </row>
    <row r="167" spans="39:55">
      <c r="AM167" s="138"/>
      <c r="AN167" s="89"/>
      <c r="AO167" s="89"/>
      <c r="AP167" s="89"/>
      <c r="AQ167" s="89"/>
      <c r="AR167" s="89"/>
      <c r="AS167" s="89"/>
      <c r="AT167" s="89"/>
      <c r="AU167" s="89"/>
      <c r="AV167" s="89"/>
      <c r="AW167" s="89"/>
      <c r="AX167" s="89"/>
      <c r="AY167" s="89"/>
      <c r="AZ167" s="89"/>
      <c r="BA167" s="89"/>
      <c r="BB167" s="89"/>
      <c r="BC167" s="89"/>
    </row>
    <row r="168" spans="39:55">
      <c r="AM168" s="138"/>
      <c r="AN168" s="89"/>
      <c r="AO168" s="89"/>
      <c r="AP168" s="89"/>
      <c r="AQ168" s="89"/>
      <c r="AR168" s="89"/>
      <c r="AS168" s="89"/>
      <c r="AT168" s="89"/>
      <c r="AU168" s="89"/>
      <c r="AV168" s="89"/>
      <c r="AW168" s="89"/>
      <c r="AX168" s="89"/>
      <c r="AY168" s="89"/>
      <c r="AZ168" s="89"/>
      <c r="BA168" s="89"/>
      <c r="BB168" s="89"/>
      <c r="BC168" s="89"/>
    </row>
    <row r="169" spans="39:55">
      <c r="AM169" s="138"/>
      <c r="AN169" s="89"/>
      <c r="AO169" s="89"/>
      <c r="AP169" s="89"/>
      <c r="AQ169" s="89"/>
      <c r="AR169" s="89"/>
      <c r="AS169" s="89"/>
      <c r="AT169" s="89"/>
      <c r="AU169" s="89"/>
      <c r="AV169" s="89"/>
      <c r="AW169" s="89"/>
      <c r="AX169" s="89"/>
      <c r="AY169" s="89"/>
      <c r="AZ169" s="89"/>
      <c r="BA169" s="89"/>
      <c r="BB169" s="89"/>
      <c r="BC169" s="89"/>
    </row>
    <row r="170" spans="39:55">
      <c r="AM170" s="138"/>
      <c r="AN170" s="89"/>
      <c r="AO170" s="89"/>
      <c r="AP170" s="89"/>
      <c r="AQ170" s="89"/>
      <c r="AR170" s="89"/>
      <c r="AS170" s="89"/>
      <c r="AT170" s="89"/>
      <c r="AU170" s="89"/>
      <c r="AV170" s="89"/>
      <c r="AW170" s="89"/>
      <c r="AX170" s="89"/>
      <c r="AY170" s="89"/>
      <c r="AZ170" s="89"/>
      <c r="BA170" s="89"/>
      <c r="BB170" s="89"/>
      <c r="BC170" s="89"/>
    </row>
    <row r="171" spans="39:55">
      <c r="AM171" s="138"/>
      <c r="AN171" s="89"/>
      <c r="AO171" s="89"/>
      <c r="AP171" s="89"/>
      <c r="AQ171" s="89"/>
      <c r="AR171" s="89"/>
      <c r="AS171" s="89"/>
      <c r="AT171" s="89"/>
      <c r="AU171" s="89"/>
      <c r="AV171" s="89"/>
      <c r="AW171" s="89"/>
      <c r="AX171" s="89"/>
      <c r="AY171" s="89"/>
      <c r="AZ171" s="89"/>
      <c r="BA171" s="89"/>
      <c r="BB171" s="89"/>
      <c r="BC171" s="89"/>
    </row>
    <row r="172" spans="39:55">
      <c r="AM172" s="138"/>
      <c r="AN172" s="89"/>
      <c r="AO172" s="89"/>
      <c r="AP172" s="89"/>
      <c r="AQ172" s="89"/>
      <c r="AR172" s="89"/>
      <c r="AS172" s="89"/>
      <c r="AT172" s="89"/>
      <c r="AU172" s="89"/>
      <c r="AV172" s="89"/>
      <c r="AW172" s="89"/>
      <c r="AX172" s="89"/>
      <c r="AY172" s="89"/>
      <c r="AZ172" s="89"/>
      <c r="BA172" s="89"/>
      <c r="BB172" s="89"/>
      <c r="BC172" s="89"/>
    </row>
    <row r="173" spans="39:55">
      <c r="AM173" s="138"/>
      <c r="AN173" s="89"/>
      <c r="AO173" s="89"/>
      <c r="AP173" s="89"/>
      <c r="AQ173" s="89"/>
      <c r="AR173" s="89"/>
      <c r="AS173" s="89"/>
      <c r="AT173" s="89"/>
      <c r="AU173" s="89"/>
      <c r="AV173" s="89"/>
      <c r="AW173" s="89"/>
      <c r="AX173" s="89"/>
      <c r="AY173" s="89"/>
      <c r="AZ173" s="89"/>
      <c r="BA173" s="89"/>
      <c r="BB173" s="89"/>
      <c r="BC173" s="89"/>
    </row>
    <row r="174" spans="39:55">
      <c r="AM174" s="138"/>
      <c r="AN174" s="89"/>
      <c r="AO174" s="89"/>
      <c r="AP174" s="89"/>
      <c r="AQ174" s="89"/>
      <c r="AR174" s="89"/>
      <c r="AS174" s="89"/>
      <c r="AT174" s="89"/>
      <c r="AU174" s="89"/>
      <c r="AV174" s="89"/>
      <c r="AW174" s="89"/>
      <c r="AX174" s="89"/>
      <c r="AY174" s="89"/>
      <c r="AZ174" s="89"/>
      <c r="BA174" s="89"/>
      <c r="BB174" s="89"/>
      <c r="BC174" s="89"/>
    </row>
    <row r="175" spans="39:55">
      <c r="AM175" s="138"/>
      <c r="AN175" s="89"/>
      <c r="AO175" s="89"/>
      <c r="AP175" s="89"/>
      <c r="AQ175" s="89"/>
      <c r="AR175" s="89"/>
      <c r="AS175" s="89"/>
      <c r="AT175" s="89"/>
      <c r="AU175" s="89"/>
      <c r="AV175" s="89"/>
      <c r="AW175" s="89"/>
      <c r="AX175" s="89"/>
      <c r="AY175" s="89"/>
      <c r="AZ175" s="89"/>
      <c r="BA175" s="89"/>
      <c r="BB175" s="89"/>
      <c r="BC175" s="89"/>
    </row>
    <row r="176" spans="39:55">
      <c r="AM176" s="138"/>
      <c r="AN176" s="89"/>
      <c r="AO176" s="89"/>
      <c r="AP176" s="89"/>
      <c r="AQ176" s="89"/>
      <c r="AR176" s="89"/>
      <c r="AS176" s="89"/>
      <c r="AT176" s="89"/>
      <c r="AU176" s="89"/>
      <c r="AV176" s="89"/>
      <c r="AW176" s="89"/>
      <c r="AX176" s="89"/>
      <c r="AY176" s="89"/>
      <c r="AZ176" s="89"/>
      <c r="BA176" s="89"/>
      <c r="BB176" s="89"/>
      <c r="BC176" s="89"/>
    </row>
    <row r="177" spans="39:55">
      <c r="AM177" s="138"/>
      <c r="AN177" s="89"/>
      <c r="AO177" s="89"/>
      <c r="AP177" s="89"/>
      <c r="AQ177" s="89"/>
      <c r="AR177" s="89"/>
      <c r="AS177" s="89"/>
      <c r="AT177" s="89"/>
      <c r="AU177" s="89"/>
      <c r="AV177" s="89"/>
      <c r="AW177" s="89"/>
      <c r="AX177" s="89"/>
      <c r="AY177" s="89"/>
      <c r="AZ177" s="89"/>
      <c r="BA177" s="89"/>
      <c r="BB177" s="89"/>
      <c r="BC177" s="89"/>
    </row>
    <row r="178" spans="39:55">
      <c r="AM178" s="138"/>
      <c r="AN178" s="89"/>
      <c r="AO178" s="89"/>
      <c r="AP178" s="89"/>
      <c r="AQ178" s="89"/>
      <c r="AR178" s="89"/>
      <c r="AS178" s="89"/>
      <c r="AT178" s="89"/>
      <c r="AU178" s="89"/>
      <c r="AV178" s="89"/>
      <c r="AW178" s="89"/>
      <c r="AX178" s="89"/>
      <c r="AY178" s="89"/>
      <c r="AZ178" s="89"/>
      <c r="BA178" s="89"/>
      <c r="BB178" s="89"/>
      <c r="BC178" s="89"/>
    </row>
    <row r="179" spans="39:55">
      <c r="AM179" s="138"/>
      <c r="AN179" s="89"/>
      <c r="AO179" s="89"/>
      <c r="AP179" s="89"/>
      <c r="AQ179" s="89"/>
      <c r="AR179" s="89"/>
      <c r="AS179" s="89"/>
      <c r="AT179" s="89"/>
      <c r="AU179" s="89"/>
      <c r="AV179" s="89"/>
      <c r="AW179" s="89"/>
      <c r="AX179" s="89"/>
      <c r="AY179" s="89"/>
      <c r="AZ179" s="89"/>
      <c r="BA179" s="89"/>
      <c r="BB179" s="89"/>
      <c r="BC179" s="89"/>
    </row>
    <row r="180" spans="39:55">
      <c r="AM180" s="138"/>
      <c r="AN180" s="89"/>
      <c r="AO180" s="89"/>
      <c r="AP180" s="89"/>
      <c r="AQ180" s="89"/>
      <c r="AR180" s="89"/>
      <c r="AS180" s="89"/>
      <c r="AT180" s="89"/>
      <c r="AU180" s="89"/>
      <c r="AV180" s="89"/>
      <c r="AW180" s="89"/>
      <c r="AX180" s="89"/>
      <c r="AY180" s="89"/>
      <c r="AZ180" s="89"/>
      <c r="BA180" s="89"/>
      <c r="BB180" s="89"/>
      <c r="BC180" s="89"/>
    </row>
    <row r="181" spans="39:55">
      <c r="AM181" s="138"/>
      <c r="AN181" s="89"/>
      <c r="AO181" s="89"/>
      <c r="AP181" s="89"/>
      <c r="AQ181" s="89"/>
      <c r="AR181" s="89"/>
      <c r="AS181" s="89"/>
      <c r="AT181" s="89"/>
      <c r="AU181" s="89"/>
      <c r="AV181" s="89"/>
      <c r="AW181" s="89"/>
      <c r="AX181" s="89"/>
      <c r="AY181" s="89"/>
      <c r="AZ181" s="89"/>
      <c r="BA181" s="89"/>
      <c r="BB181" s="89"/>
      <c r="BC181" s="89"/>
    </row>
    <row r="182" spans="39:55">
      <c r="AM182" s="138"/>
      <c r="AN182" s="89"/>
      <c r="AO182" s="89"/>
      <c r="AP182" s="89"/>
      <c r="AQ182" s="89"/>
      <c r="AR182" s="89"/>
      <c r="AS182" s="89"/>
      <c r="AT182" s="89"/>
      <c r="AU182" s="89"/>
      <c r="AV182" s="89"/>
      <c r="AW182" s="89"/>
      <c r="AX182" s="89"/>
      <c r="AY182" s="89"/>
      <c r="AZ182" s="89"/>
      <c r="BA182" s="89"/>
      <c r="BB182" s="89"/>
      <c r="BC182" s="89"/>
    </row>
    <row r="183" spans="39:55">
      <c r="AM183" s="138"/>
      <c r="AN183" s="89"/>
      <c r="AO183" s="89"/>
      <c r="AP183" s="89"/>
      <c r="AQ183" s="89"/>
      <c r="AR183" s="89"/>
      <c r="AS183" s="89"/>
      <c r="AT183" s="89"/>
      <c r="AU183" s="89"/>
      <c r="AV183" s="89"/>
      <c r="AW183" s="89"/>
      <c r="AX183" s="89"/>
      <c r="AY183" s="89"/>
      <c r="AZ183" s="89"/>
      <c r="BA183" s="89"/>
      <c r="BB183" s="89"/>
      <c r="BC183" s="89"/>
    </row>
    <row r="184" spans="39:55">
      <c r="AM184" s="138"/>
      <c r="AN184" s="89"/>
      <c r="AO184" s="89"/>
      <c r="AP184" s="89"/>
      <c r="AQ184" s="89"/>
      <c r="AR184" s="89"/>
      <c r="AS184" s="89"/>
      <c r="AT184" s="89"/>
      <c r="AU184" s="89"/>
      <c r="AV184" s="89"/>
      <c r="AW184" s="89"/>
      <c r="AX184" s="89"/>
      <c r="AY184" s="89"/>
      <c r="AZ184" s="89"/>
      <c r="BA184" s="89"/>
      <c r="BB184" s="89"/>
      <c r="BC184" s="89"/>
    </row>
    <row r="185" spans="39:55">
      <c r="AM185" s="138"/>
      <c r="AN185" s="89"/>
      <c r="AO185" s="89"/>
      <c r="AP185" s="89"/>
      <c r="AQ185" s="89"/>
      <c r="AR185" s="89"/>
      <c r="AS185" s="89"/>
      <c r="AT185" s="89"/>
      <c r="AU185" s="89"/>
      <c r="AV185" s="89"/>
      <c r="AW185" s="89"/>
      <c r="AX185" s="89"/>
      <c r="AY185" s="89"/>
      <c r="AZ185" s="89"/>
      <c r="BA185" s="89"/>
      <c r="BB185" s="89"/>
      <c r="BC185" s="89"/>
    </row>
    <row r="186" spans="39:55">
      <c r="AM186" s="138"/>
      <c r="AN186" s="89"/>
      <c r="AO186" s="89"/>
      <c r="AP186" s="89"/>
      <c r="AQ186" s="89"/>
      <c r="AR186" s="89"/>
      <c r="AS186" s="89"/>
      <c r="AT186" s="89"/>
      <c r="AU186" s="89"/>
      <c r="AV186" s="89"/>
      <c r="AW186" s="89"/>
      <c r="AX186" s="89"/>
      <c r="AY186" s="89"/>
      <c r="AZ186" s="89"/>
      <c r="BA186" s="89"/>
      <c r="BB186" s="89"/>
      <c r="BC186" s="89"/>
    </row>
    <row r="187" spans="39:55">
      <c r="AM187" s="138"/>
      <c r="AN187" s="89"/>
      <c r="AO187" s="89"/>
      <c r="AP187" s="89"/>
      <c r="AQ187" s="89"/>
      <c r="AR187" s="89"/>
      <c r="AS187" s="89"/>
      <c r="AT187" s="89"/>
      <c r="AU187" s="89"/>
      <c r="AV187" s="89"/>
      <c r="AW187" s="89"/>
      <c r="AX187" s="89"/>
      <c r="AY187" s="89"/>
      <c r="AZ187" s="89"/>
      <c r="BA187" s="89"/>
      <c r="BB187" s="89"/>
      <c r="BC187" s="89"/>
    </row>
    <row r="188" spans="39:55">
      <c r="AM188" s="138"/>
      <c r="AN188" s="89"/>
      <c r="AO188" s="89"/>
      <c r="AP188" s="89"/>
      <c r="AQ188" s="89"/>
      <c r="AR188" s="89"/>
      <c r="AS188" s="89"/>
      <c r="AT188" s="89"/>
      <c r="AU188" s="89"/>
      <c r="AV188" s="89"/>
      <c r="AW188" s="89"/>
      <c r="AX188" s="89"/>
      <c r="AY188" s="89"/>
      <c r="AZ188" s="89"/>
      <c r="BA188" s="89"/>
      <c r="BB188" s="89"/>
      <c r="BC188" s="89"/>
    </row>
    <row r="189" spans="39:55">
      <c r="AM189" s="138"/>
      <c r="AN189" s="89"/>
      <c r="AO189" s="89"/>
      <c r="AP189" s="89"/>
      <c r="AQ189" s="89"/>
      <c r="AR189" s="89"/>
      <c r="AS189" s="89"/>
      <c r="AT189" s="89"/>
      <c r="AU189" s="89"/>
      <c r="AV189" s="89"/>
      <c r="AW189" s="89"/>
      <c r="AX189" s="89"/>
      <c r="AY189" s="89"/>
      <c r="AZ189" s="89"/>
      <c r="BA189" s="89"/>
      <c r="BB189" s="89"/>
      <c r="BC189" s="89"/>
    </row>
    <row r="190" spans="39:55">
      <c r="AM190" s="138"/>
      <c r="AN190" s="89"/>
      <c r="AO190" s="89"/>
      <c r="AP190" s="89"/>
      <c r="AQ190" s="89"/>
      <c r="AR190" s="89"/>
      <c r="AS190" s="89"/>
      <c r="AT190" s="89"/>
      <c r="AU190" s="89"/>
      <c r="AV190" s="89"/>
      <c r="AW190" s="89"/>
      <c r="AX190" s="89"/>
      <c r="AY190" s="89"/>
      <c r="AZ190" s="89"/>
      <c r="BA190" s="89"/>
      <c r="BB190" s="89"/>
      <c r="BC190" s="89"/>
    </row>
    <row r="191" spans="39:55">
      <c r="AM191" s="138"/>
      <c r="AN191" s="89"/>
      <c r="AO191" s="89"/>
      <c r="AP191" s="89"/>
      <c r="AQ191" s="89"/>
      <c r="AR191" s="89"/>
      <c r="AS191" s="89"/>
      <c r="AT191" s="89"/>
      <c r="AU191" s="89"/>
      <c r="AV191" s="89"/>
      <c r="AW191" s="89"/>
      <c r="AX191" s="89"/>
      <c r="AY191" s="89"/>
      <c r="AZ191" s="89"/>
      <c r="BA191" s="89"/>
      <c r="BB191" s="89"/>
      <c r="BC191" s="89"/>
    </row>
    <row r="192" spans="39:55">
      <c r="AM192" s="138"/>
      <c r="AN192" s="89"/>
      <c r="AO192" s="89"/>
      <c r="AP192" s="89"/>
      <c r="AQ192" s="89"/>
      <c r="AR192" s="89"/>
      <c r="AS192" s="89"/>
      <c r="AT192" s="89"/>
      <c r="AU192" s="89"/>
      <c r="AV192" s="89"/>
      <c r="AW192" s="89"/>
      <c r="AX192" s="89"/>
      <c r="AY192" s="89"/>
      <c r="AZ192" s="89"/>
      <c r="BA192" s="89"/>
      <c r="BB192" s="89"/>
      <c r="BC192" s="89"/>
    </row>
    <row r="193" spans="39:55">
      <c r="AM193" s="138"/>
      <c r="AN193" s="89"/>
      <c r="AO193" s="89"/>
      <c r="AP193" s="89"/>
      <c r="AQ193" s="89"/>
      <c r="AR193" s="89"/>
      <c r="AS193" s="89"/>
      <c r="AT193" s="89"/>
      <c r="AU193" s="89"/>
      <c r="AV193" s="89"/>
      <c r="AW193" s="89"/>
      <c r="AX193" s="89"/>
      <c r="AY193" s="89"/>
      <c r="AZ193" s="89"/>
      <c r="BA193" s="89"/>
      <c r="BB193" s="89"/>
      <c r="BC193" s="89"/>
    </row>
    <row r="194" spans="39:55">
      <c r="AM194" s="138"/>
      <c r="AN194" s="89"/>
      <c r="AO194" s="89"/>
      <c r="AP194" s="89"/>
      <c r="AQ194" s="89"/>
      <c r="AR194" s="89"/>
      <c r="AS194" s="89"/>
      <c r="AT194" s="89"/>
      <c r="AU194" s="89"/>
      <c r="AV194" s="89"/>
      <c r="AW194" s="89"/>
      <c r="AX194" s="89"/>
      <c r="AY194" s="89"/>
      <c r="AZ194" s="89"/>
      <c r="BA194" s="89"/>
      <c r="BB194" s="89"/>
      <c r="BC194" s="89"/>
    </row>
    <row r="195" spans="39:55">
      <c r="AM195" s="138"/>
      <c r="AN195" s="89"/>
      <c r="AO195" s="89"/>
      <c r="AP195" s="89"/>
      <c r="AQ195" s="89"/>
      <c r="AR195" s="89"/>
      <c r="AS195" s="89"/>
      <c r="AT195" s="89"/>
      <c r="AU195" s="89"/>
      <c r="AV195" s="89"/>
      <c r="AW195" s="89"/>
      <c r="AX195" s="89"/>
      <c r="AY195" s="89"/>
      <c r="AZ195" s="89"/>
      <c r="BA195" s="89"/>
      <c r="BB195" s="89"/>
      <c r="BC195" s="89"/>
    </row>
    <row r="196" spans="39:55">
      <c r="AM196" s="138"/>
      <c r="AN196" s="89"/>
      <c r="AO196" s="89"/>
      <c r="AP196" s="89"/>
      <c r="AQ196" s="89"/>
      <c r="AR196" s="89"/>
      <c r="AS196" s="89"/>
      <c r="AT196" s="89"/>
      <c r="AU196" s="89"/>
      <c r="AV196" s="89"/>
      <c r="AW196" s="89"/>
      <c r="AX196" s="89"/>
      <c r="AY196" s="89"/>
      <c r="AZ196" s="89"/>
      <c r="BA196" s="89"/>
      <c r="BB196" s="89"/>
      <c r="BC196" s="89"/>
    </row>
    <row r="197" spans="39:55">
      <c r="AM197" s="138"/>
      <c r="AN197" s="89"/>
      <c r="AO197" s="89"/>
      <c r="AP197" s="89"/>
      <c r="AQ197" s="89"/>
      <c r="AR197" s="89"/>
      <c r="AS197" s="89"/>
      <c r="AT197" s="89"/>
      <c r="AU197" s="89"/>
      <c r="AV197" s="89"/>
      <c r="AW197" s="89"/>
      <c r="AX197" s="89"/>
      <c r="AY197" s="89"/>
      <c r="AZ197" s="89"/>
      <c r="BA197" s="89"/>
      <c r="BB197" s="89"/>
      <c r="BC197" s="89"/>
    </row>
    <row r="198" spans="39:55">
      <c r="AM198" s="138"/>
      <c r="AN198" s="89"/>
      <c r="AO198" s="89"/>
      <c r="AP198" s="89"/>
      <c r="AQ198" s="89"/>
      <c r="AR198" s="89"/>
      <c r="AS198" s="89"/>
      <c r="AT198" s="89"/>
      <c r="AU198" s="89"/>
      <c r="AV198" s="89"/>
      <c r="AW198" s="89"/>
      <c r="AX198" s="89"/>
      <c r="AY198" s="89"/>
      <c r="AZ198" s="89"/>
      <c r="BA198" s="89"/>
      <c r="BB198" s="89"/>
      <c r="BC198" s="89"/>
    </row>
    <row r="199" spans="39:55">
      <c r="AM199" s="138"/>
      <c r="AN199" s="89"/>
      <c r="AO199" s="89"/>
      <c r="AP199" s="89"/>
      <c r="AQ199" s="89"/>
      <c r="AR199" s="89"/>
      <c r="AS199" s="89"/>
      <c r="AT199" s="89"/>
      <c r="AU199" s="89"/>
      <c r="AV199" s="89"/>
      <c r="AW199" s="89"/>
      <c r="AX199" s="89"/>
      <c r="AY199" s="89"/>
      <c r="AZ199" s="89"/>
      <c r="BA199" s="89"/>
      <c r="BB199" s="89"/>
      <c r="BC199" s="89"/>
    </row>
    <row r="200" spans="39:55">
      <c r="AM200" s="138"/>
      <c r="AN200" s="89"/>
      <c r="AO200" s="89"/>
      <c r="AP200" s="89"/>
      <c r="AQ200" s="89"/>
      <c r="AR200" s="89"/>
      <c r="AS200" s="89"/>
      <c r="AT200" s="89"/>
      <c r="AU200" s="89"/>
      <c r="AV200" s="89"/>
      <c r="AW200" s="89"/>
      <c r="AX200" s="89"/>
      <c r="AY200" s="89"/>
      <c r="AZ200" s="89"/>
      <c r="BA200" s="89"/>
      <c r="BB200" s="89"/>
      <c r="BC200" s="89"/>
    </row>
    <row r="201" spans="39:55">
      <c r="AM201" s="138"/>
      <c r="AN201" s="89"/>
      <c r="AO201" s="89"/>
      <c r="AP201" s="89"/>
      <c r="AQ201" s="89"/>
      <c r="AR201" s="89"/>
      <c r="AS201" s="89"/>
      <c r="AT201" s="89"/>
      <c r="AU201" s="89"/>
      <c r="AV201" s="89"/>
      <c r="AW201" s="89"/>
      <c r="AX201" s="89"/>
      <c r="AY201" s="89"/>
      <c r="AZ201" s="89"/>
      <c r="BA201" s="89"/>
      <c r="BB201" s="89"/>
      <c r="BC201" s="89"/>
    </row>
    <row r="202" spans="39:55">
      <c r="AM202" s="138"/>
      <c r="AN202" s="89"/>
      <c r="AO202" s="89"/>
      <c r="AP202" s="89"/>
      <c r="AQ202" s="89"/>
      <c r="AR202" s="89"/>
      <c r="AS202" s="89"/>
      <c r="AT202" s="89"/>
      <c r="AU202" s="89"/>
      <c r="AV202" s="89"/>
      <c r="AW202" s="89"/>
      <c r="AX202" s="89"/>
      <c r="AY202" s="89"/>
      <c r="AZ202" s="89"/>
      <c r="BA202" s="89"/>
      <c r="BB202" s="89"/>
      <c r="BC202" s="89"/>
    </row>
    <row r="203" spans="39:55">
      <c r="AM203" s="138"/>
      <c r="AN203" s="89"/>
      <c r="AO203" s="89"/>
      <c r="AP203" s="89"/>
      <c r="AQ203" s="89"/>
      <c r="AR203" s="89"/>
      <c r="AS203" s="89"/>
      <c r="AT203" s="89"/>
      <c r="AU203" s="89"/>
      <c r="AV203" s="89"/>
      <c r="AW203" s="89"/>
      <c r="AX203" s="89"/>
      <c r="AY203" s="89"/>
      <c r="AZ203" s="89"/>
      <c r="BA203" s="89"/>
      <c r="BB203" s="89"/>
      <c r="BC203" s="89"/>
    </row>
    <row r="204" spans="39:55">
      <c r="AM204" s="138"/>
      <c r="AN204" s="89"/>
      <c r="AO204" s="89"/>
      <c r="AP204" s="89"/>
      <c r="AQ204" s="89"/>
      <c r="AR204" s="89"/>
      <c r="AS204" s="89"/>
      <c r="AT204" s="89"/>
      <c r="AU204" s="89"/>
      <c r="AV204" s="89"/>
      <c r="AW204" s="89"/>
      <c r="AX204" s="89"/>
      <c r="AY204" s="89"/>
      <c r="AZ204" s="89"/>
      <c r="BA204" s="89"/>
      <c r="BB204" s="89"/>
      <c r="BC204" s="89"/>
    </row>
    <row r="205" spans="39:55">
      <c r="AM205" s="138"/>
      <c r="AN205" s="89"/>
      <c r="AO205" s="89"/>
      <c r="AP205" s="89"/>
      <c r="AQ205" s="89"/>
      <c r="AR205" s="89"/>
      <c r="AS205" s="89"/>
      <c r="AT205" s="89"/>
      <c r="AU205" s="89"/>
      <c r="AV205" s="89"/>
      <c r="AW205" s="89"/>
      <c r="AX205" s="89"/>
      <c r="AY205" s="89"/>
      <c r="AZ205" s="89"/>
      <c r="BA205" s="89"/>
      <c r="BB205" s="89"/>
      <c r="BC205" s="89"/>
    </row>
    <row r="206" spans="39:55">
      <c r="AM206" s="138"/>
      <c r="AN206" s="89"/>
      <c r="AO206" s="89"/>
      <c r="AP206" s="89"/>
      <c r="AQ206" s="89"/>
      <c r="AR206" s="89"/>
      <c r="AS206" s="89"/>
      <c r="AT206" s="89"/>
      <c r="AU206" s="89"/>
      <c r="AV206" s="89"/>
      <c r="AW206" s="89"/>
      <c r="AX206" s="89"/>
      <c r="AY206" s="89"/>
      <c r="AZ206" s="89"/>
      <c r="BA206" s="89"/>
      <c r="BB206" s="89"/>
      <c r="BC206" s="89"/>
    </row>
    <row r="207" spans="39:55">
      <c r="AM207" s="138"/>
      <c r="AN207" s="89"/>
      <c r="AO207" s="89"/>
      <c r="AP207" s="89"/>
      <c r="AQ207" s="89"/>
      <c r="AR207" s="89"/>
      <c r="AS207" s="89"/>
      <c r="AT207" s="89"/>
      <c r="AU207" s="89"/>
      <c r="AV207" s="89"/>
      <c r="AW207" s="89"/>
      <c r="AX207" s="89"/>
      <c r="AY207" s="89"/>
      <c r="AZ207" s="89"/>
      <c r="BA207" s="89"/>
      <c r="BB207" s="89"/>
      <c r="BC207" s="89"/>
    </row>
    <row r="208" spans="39:55">
      <c r="AM208" s="138"/>
      <c r="AN208" s="89"/>
      <c r="AO208" s="89"/>
      <c r="AP208" s="89"/>
      <c r="AQ208" s="89"/>
      <c r="AR208" s="89"/>
      <c r="AS208" s="89"/>
      <c r="AT208" s="89"/>
      <c r="AU208" s="89"/>
      <c r="AV208" s="89"/>
      <c r="AW208" s="89"/>
      <c r="AX208" s="89"/>
      <c r="AY208" s="89"/>
      <c r="AZ208" s="89"/>
      <c r="BA208" s="89"/>
      <c r="BB208" s="89"/>
      <c r="BC208" s="89"/>
    </row>
    <row r="209" spans="39:55">
      <c r="AM209" s="138"/>
      <c r="AN209" s="89"/>
      <c r="AO209" s="89"/>
      <c r="AP209" s="89"/>
      <c r="AQ209" s="89"/>
      <c r="AR209" s="89"/>
      <c r="AS209" s="89"/>
      <c r="AT209" s="89"/>
      <c r="AU209" s="89"/>
      <c r="AV209" s="89"/>
      <c r="AW209" s="89"/>
      <c r="AX209" s="89"/>
      <c r="AY209" s="89"/>
      <c r="AZ209" s="89"/>
      <c r="BA209" s="89"/>
      <c r="BB209" s="89"/>
      <c r="BC209" s="89"/>
    </row>
    <row r="210" spans="39:55">
      <c r="AM210" s="138"/>
      <c r="AN210" s="89"/>
      <c r="AO210" s="89"/>
      <c r="AP210" s="89"/>
      <c r="AQ210" s="89"/>
      <c r="AR210" s="89"/>
      <c r="AS210" s="89"/>
      <c r="AT210" s="89"/>
      <c r="AU210" s="89"/>
      <c r="AV210" s="89"/>
      <c r="AW210" s="89"/>
      <c r="AX210" s="89"/>
      <c r="AY210" s="89"/>
      <c r="AZ210" s="89"/>
      <c r="BA210" s="89"/>
      <c r="BB210" s="89"/>
      <c r="BC210" s="89"/>
    </row>
    <row r="211" spans="39:55">
      <c r="AM211" s="138"/>
      <c r="AN211" s="89"/>
      <c r="AO211" s="89"/>
      <c r="AP211" s="89"/>
      <c r="AQ211" s="89"/>
      <c r="AR211" s="89"/>
      <c r="AS211" s="89"/>
      <c r="AT211" s="89"/>
      <c r="AU211" s="89"/>
      <c r="AV211" s="89"/>
      <c r="AW211" s="89"/>
      <c r="AX211" s="89"/>
      <c r="AY211" s="89"/>
      <c r="AZ211" s="89"/>
      <c r="BA211" s="89"/>
      <c r="BB211" s="89"/>
      <c r="BC211" s="89"/>
    </row>
    <row r="212" spans="39:55">
      <c r="AM212" s="138"/>
      <c r="AN212" s="89"/>
      <c r="AO212" s="89"/>
      <c r="AP212" s="89"/>
      <c r="AQ212" s="89"/>
      <c r="AR212" s="89"/>
      <c r="AS212" s="89"/>
      <c r="AT212" s="89"/>
      <c r="AU212" s="89"/>
      <c r="AV212" s="89"/>
      <c r="AW212" s="89"/>
      <c r="AX212" s="89"/>
      <c r="AY212" s="89"/>
      <c r="AZ212" s="89"/>
      <c r="BA212" s="89"/>
      <c r="BB212" s="89"/>
      <c r="BC212" s="89"/>
    </row>
    <row r="213" spans="39:55">
      <c r="AM213" s="138"/>
      <c r="AN213" s="89"/>
      <c r="AO213" s="89"/>
      <c r="AP213" s="89"/>
      <c r="AQ213" s="89"/>
      <c r="AR213" s="89"/>
      <c r="AS213" s="89"/>
      <c r="AT213" s="89"/>
      <c r="AU213" s="89"/>
      <c r="AV213" s="89"/>
      <c r="AW213" s="89"/>
      <c r="AX213" s="89"/>
      <c r="AY213" s="89"/>
      <c r="AZ213" s="89"/>
      <c r="BA213" s="89"/>
      <c r="BB213" s="89"/>
      <c r="BC213" s="89"/>
    </row>
    <row r="214" spans="39:55">
      <c r="AM214" s="138"/>
      <c r="AN214" s="89"/>
      <c r="AO214" s="89"/>
      <c r="AP214" s="89"/>
      <c r="AQ214" s="89"/>
      <c r="AR214" s="89"/>
      <c r="AS214" s="89"/>
      <c r="AT214" s="89"/>
      <c r="AU214" s="89"/>
      <c r="AV214" s="89"/>
      <c r="AW214" s="89"/>
      <c r="AX214" s="89"/>
      <c r="AY214" s="89"/>
      <c r="AZ214" s="89"/>
      <c r="BA214" s="89"/>
      <c r="BB214" s="89"/>
      <c r="BC214" s="89"/>
    </row>
    <row r="215" spans="39:55">
      <c r="AM215" s="138"/>
      <c r="AN215" s="89"/>
      <c r="AO215" s="89"/>
      <c r="AP215" s="89"/>
      <c r="AQ215" s="89"/>
      <c r="AR215" s="89"/>
      <c r="AS215" s="89"/>
      <c r="AT215" s="89"/>
      <c r="AU215" s="89"/>
      <c r="AV215" s="89"/>
      <c r="AW215" s="89"/>
      <c r="AX215" s="89"/>
      <c r="AY215" s="89"/>
      <c r="AZ215" s="89"/>
      <c r="BA215" s="89"/>
      <c r="BB215" s="89"/>
      <c r="BC215" s="89"/>
    </row>
    <row r="216" spans="39:55">
      <c r="AM216" s="138"/>
      <c r="AN216" s="89"/>
      <c r="AO216" s="89"/>
      <c r="AP216" s="89"/>
      <c r="AQ216" s="89"/>
      <c r="AR216" s="89"/>
      <c r="AS216" s="89"/>
      <c r="AT216" s="89"/>
      <c r="AU216" s="89"/>
      <c r="AV216" s="89"/>
      <c r="AW216" s="89"/>
      <c r="AX216" s="89"/>
      <c r="AY216" s="89"/>
      <c r="AZ216" s="89"/>
      <c r="BA216" s="89"/>
      <c r="BB216" s="89"/>
      <c r="BC216" s="89"/>
    </row>
    <row r="217" spans="39:55">
      <c r="AM217" s="138"/>
      <c r="AN217" s="89"/>
      <c r="AO217" s="89"/>
      <c r="AP217" s="89"/>
      <c r="AQ217" s="89"/>
      <c r="AR217" s="89"/>
      <c r="AS217" s="89"/>
      <c r="AT217" s="89"/>
      <c r="AU217" s="89"/>
      <c r="AV217" s="89"/>
      <c r="AW217" s="89"/>
      <c r="AX217" s="89"/>
      <c r="AY217" s="89"/>
      <c r="AZ217" s="89"/>
      <c r="BA217" s="89"/>
      <c r="BB217" s="89"/>
      <c r="BC217" s="89"/>
    </row>
    <row r="218" spans="39:55">
      <c r="AM218" s="138"/>
      <c r="AN218" s="89"/>
      <c r="AO218" s="89"/>
      <c r="AP218" s="89"/>
      <c r="AQ218" s="89"/>
      <c r="AR218" s="89"/>
      <c r="AS218" s="89"/>
      <c r="AT218" s="89"/>
      <c r="AU218" s="89"/>
      <c r="AV218" s="89"/>
      <c r="AW218" s="89"/>
      <c r="AX218" s="89"/>
      <c r="AY218" s="89"/>
      <c r="AZ218" s="89"/>
      <c r="BA218" s="89"/>
      <c r="BB218" s="89"/>
      <c r="BC218" s="89"/>
    </row>
    <row r="219" spans="39:55">
      <c r="AM219" s="138"/>
      <c r="AN219" s="89"/>
      <c r="AO219" s="89"/>
      <c r="AP219" s="89"/>
      <c r="AQ219" s="89"/>
      <c r="AR219" s="89"/>
      <c r="AS219" s="89"/>
      <c r="AT219" s="89"/>
      <c r="AU219" s="89"/>
      <c r="AV219" s="89"/>
      <c r="AW219" s="89"/>
      <c r="AX219" s="89"/>
      <c r="AY219" s="89"/>
      <c r="AZ219" s="89"/>
      <c r="BA219" s="89"/>
      <c r="BB219" s="89"/>
      <c r="BC219" s="89"/>
    </row>
    <row r="220" spans="39:55">
      <c r="AM220" s="138"/>
      <c r="AN220" s="89"/>
      <c r="AO220" s="89"/>
      <c r="AP220" s="89"/>
      <c r="AQ220" s="89"/>
      <c r="AR220" s="89"/>
      <c r="AS220" s="89"/>
      <c r="AT220" s="89"/>
      <c r="AU220" s="89"/>
      <c r="AV220" s="89"/>
      <c r="AW220" s="89"/>
      <c r="AX220" s="89"/>
      <c r="AY220" s="89"/>
      <c r="AZ220" s="89"/>
      <c r="BA220" s="89"/>
      <c r="BB220" s="89"/>
      <c r="BC220" s="89"/>
    </row>
    <row r="221" spans="39:55">
      <c r="AM221" s="138"/>
      <c r="AN221" s="89"/>
      <c r="AO221" s="89"/>
      <c r="AP221" s="89"/>
      <c r="AQ221" s="89"/>
      <c r="AR221" s="89"/>
      <c r="AS221" s="89"/>
      <c r="AT221" s="89"/>
      <c r="AU221" s="89"/>
      <c r="AV221" s="89"/>
      <c r="AW221" s="89"/>
      <c r="AX221" s="89"/>
      <c r="AY221" s="89"/>
      <c r="AZ221" s="89"/>
      <c r="BA221" s="89"/>
      <c r="BB221" s="89"/>
      <c r="BC221" s="89"/>
    </row>
    <row r="222" spans="39:55">
      <c r="AM222" s="138"/>
      <c r="AN222" s="89"/>
      <c r="AO222" s="89"/>
      <c r="AP222" s="89"/>
      <c r="AQ222" s="89"/>
      <c r="AR222" s="89"/>
      <c r="AS222" s="89"/>
      <c r="AT222" s="89"/>
      <c r="AU222" s="89"/>
      <c r="AV222" s="89"/>
      <c r="AW222" s="89"/>
      <c r="AX222" s="89"/>
      <c r="AY222" s="89"/>
      <c r="AZ222" s="89"/>
      <c r="BA222" s="89"/>
      <c r="BB222" s="89"/>
      <c r="BC222" s="89"/>
    </row>
    <row r="223" spans="39:55">
      <c r="AM223" s="138"/>
      <c r="AN223" s="89"/>
      <c r="AO223" s="89"/>
      <c r="AP223" s="89"/>
      <c r="AQ223" s="89"/>
      <c r="AR223" s="89"/>
      <c r="AS223" s="89"/>
      <c r="AT223" s="89"/>
      <c r="AU223" s="89"/>
      <c r="AV223" s="89"/>
      <c r="AW223" s="89"/>
      <c r="AX223" s="89"/>
      <c r="AY223" s="89"/>
      <c r="AZ223" s="89"/>
      <c r="BA223" s="89"/>
      <c r="BB223" s="89"/>
      <c r="BC223" s="89"/>
    </row>
    <row r="224" spans="39:55">
      <c r="AM224" s="138"/>
      <c r="AN224" s="89"/>
      <c r="AO224" s="89"/>
      <c r="AP224" s="89"/>
      <c r="AQ224" s="89"/>
      <c r="AR224" s="89"/>
      <c r="AS224" s="89"/>
      <c r="AT224" s="89"/>
      <c r="AU224" s="89"/>
      <c r="AV224" s="89"/>
      <c r="AW224" s="89"/>
      <c r="AX224" s="89"/>
      <c r="AY224" s="89"/>
      <c r="AZ224" s="89"/>
      <c r="BA224" s="89"/>
      <c r="BB224" s="89"/>
      <c r="BC224" s="89"/>
    </row>
    <row r="225" spans="39:55">
      <c r="AM225" s="138"/>
      <c r="AN225" s="89"/>
      <c r="AO225" s="89"/>
      <c r="AP225" s="89"/>
      <c r="AQ225" s="89"/>
      <c r="AR225" s="89"/>
      <c r="AS225" s="89"/>
      <c r="AT225" s="89"/>
      <c r="AU225" s="89"/>
      <c r="AV225" s="89"/>
      <c r="AW225" s="89"/>
      <c r="AX225" s="89"/>
      <c r="AY225" s="89"/>
      <c r="AZ225" s="89"/>
      <c r="BA225" s="89"/>
      <c r="BB225" s="89"/>
      <c r="BC225" s="89"/>
    </row>
    <row r="226" spans="39:55">
      <c r="AM226" s="138"/>
      <c r="AN226" s="89"/>
      <c r="AO226" s="89"/>
      <c r="AP226" s="89"/>
      <c r="AQ226" s="89"/>
      <c r="AR226" s="89"/>
      <c r="AS226" s="89"/>
      <c r="AT226" s="89"/>
      <c r="AU226" s="89"/>
      <c r="AV226" s="89"/>
      <c r="AW226" s="89"/>
      <c r="AX226" s="89"/>
      <c r="AY226" s="89"/>
      <c r="AZ226" s="89"/>
      <c r="BA226" s="89"/>
      <c r="BB226" s="89"/>
      <c r="BC226" s="89"/>
    </row>
    <row r="227" spans="39:55">
      <c r="AM227" s="138"/>
      <c r="AN227" s="89"/>
      <c r="AO227" s="89"/>
      <c r="AP227" s="89"/>
      <c r="AQ227" s="89"/>
      <c r="AR227" s="89"/>
      <c r="AS227" s="89"/>
      <c r="AT227" s="89"/>
      <c r="AU227" s="89"/>
      <c r="AV227" s="89"/>
      <c r="AW227" s="89"/>
      <c r="AX227" s="89"/>
      <c r="AY227" s="89"/>
      <c r="AZ227" s="89"/>
      <c r="BA227" s="89"/>
      <c r="BB227" s="89"/>
      <c r="BC227" s="89"/>
    </row>
    <row r="228" spans="39:55">
      <c r="AM228" s="138"/>
      <c r="AN228" s="89"/>
      <c r="AO228" s="89"/>
      <c r="AP228" s="89"/>
      <c r="AQ228" s="89"/>
      <c r="AR228" s="89"/>
      <c r="AS228" s="89"/>
      <c r="AT228" s="89"/>
      <c r="AU228" s="89"/>
      <c r="AV228" s="89"/>
      <c r="AW228" s="89"/>
      <c r="AX228" s="89"/>
      <c r="AY228" s="89"/>
      <c r="AZ228" s="89"/>
      <c r="BA228" s="89"/>
      <c r="BB228" s="89"/>
      <c r="BC228" s="89"/>
    </row>
    <row r="229" spans="39:55">
      <c r="AM229" s="138"/>
      <c r="AN229" s="89"/>
      <c r="AO229" s="89"/>
      <c r="AP229" s="89"/>
      <c r="AQ229" s="89"/>
      <c r="AR229" s="89"/>
      <c r="AS229" s="89"/>
      <c r="AT229" s="89"/>
      <c r="AU229" s="89"/>
      <c r="AV229" s="89"/>
      <c r="AW229" s="89"/>
      <c r="AX229" s="89"/>
      <c r="AY229" s="89"/>
      <c r="AZ229" s="89"/>
      <c r="BA229" s="89"/>
      <c r="BB229" s="89"/>
      <c r="BC229" s="89"/>
    </row>
    <row r="230" spans="39:55">
      <c r="AM230" s="138"/>
      <c r="AN230" s="89"/>
      <c r="AO230" s="89"/>
      <c r="AP230" s="89"/>
      <c r="AQ230" s="89"/>
      <c r="AR230" s="89"/>
      <c r="AS230" s="89"/>
      <c r="AT230" s="89"/>
      <c r="AU230" s="89"/>
      <c r="AV230" s="89"/>
      <c r="AW230" s="89"/>
      <c r="AX230" s="89"/>
      <c r="AY230" s="89"/>
      <c r="AZ230" s="89"/>
      <c r="BA230" s="89"/>
      <c r="BB230" s="89"/>
      <c r="BC230" s="89"/>
    </row>
    <row r="231" spans="39:55">
      <c r="AM231" s="138"/>
      <c r="AN231" s="89"/>
      <c r="AO231" s="89"/>
      <c r="AP231" s="89"/>
      <c r="AQ231" s="89"/>
      <c r="AR231" s="89"/>
      <c r="AS231" s="89"/>
      <c r="AT231" s="89"/>
      <c r="AU231" s="89"/>
      <c r="AV231" s="89"/>
      <c r="AW231" s="89"/>
      <c r="AX231" s="89"/>
      <c r="AY231" s="89"/>
      <c r="AZ231" s="89"/>
      <c r="BA231" s="89"/>
      <c r="BB231" s="89"/>
      <c r="BC231" s="89"/>
    </row>
    <row r="232" spans="39:55">
      <c r="AM232" s="138"/>
      <c r="AN232" s="89"/>
      <c r="AO232" s="89"/>
      <c r="AP232" s="89"/>
      <c r="AQ232" s="89"/>
      <c r="AR232" s="89"/>
      <c r="AS232" s="89"/>
      <c r="AT232" s="89"/>
      <c r="AU232" s="89"/>
      <c r="AV232" s="89"/>
      <c r="AW232" s="89"/>
      <c r="AX232" s="89"/>
      <c r="AY232" s="89"/>
      <c r="AZ232" s="89"/>
      <c r="BA232" s="89"/>
      <c r="BB232" s="89"/>
      <c r="BC232" s="89"/>
    </row>
    <row r="233" spans="39:55">
      <c r="AM233" s="138"/>
      <c r="AN233" s="89"/>
      <c r="AO233" s="89"/>
      <c r="AP233" s="89"/>
      <c r="AQ233" s="89"/>
      <c r="AR233" s="89"/>
      <c r="AS233" s="89"/>
      <c r="AT233" s="89"/>
      <c r="AU233" s="89"/>
      <c r="AV233" s="89"/>
      <c r="AW233" s="89"/>
      <c r="AX233" s="89"/>
      <c r="AY233" s="89"/>
      <c r="AZ233" s="89"/>
      <c r="BA233" s="89"/>
      <c r="BB233" s="89"/>
      <c r="BC233" s="89"/>
    </row>
    <row r="234" spans="39:55">
      <c r="AM234" s="138"/>
      <c r="AN234" s="89"/>
      <c r="AO234" s="89"/>
      <c r="AP234" s="89"/>
      <c r="AQ234" s="89"/>
      <c r="AR234" s="89"/>
      <c r="AS234" s="89"/>
      <c r="AT234" s="89"/>
      <c r="AU234" s="89"/>
      <c r="AV234" s="89"/>
      <c r="AW234" s="89"/>
      <c r="AX234" s="89"/>
      <c r="AY234" s="89"/>
      <c r="AZ234" s="89"/>
      <c r="BA234" s="89"/>
      <c r="BB234" s="89"/>
      <c r="BC234" s="89"/>
    </row>
    <row r="235" spans="39:55">
      <c r="AM235" s="138"/>
      <c r="AN235" s="89"/>
      <c r="AO235" s="89"/>
      <c r="AP235" s="89"/>
      <c r="AQ235" s="89"/>
      <c r="AR235" s="89"/>
      <c r="AS235" s="89"/>
      <c r="AT235" s="89"/>
      <c r="AU235" s="89"/>
      <c r="AV235" s="89"/>
      <c r="AW235" s="89"/>
      <c r="AX235" s="89"/>
      <c r="AY235" s="89"/>
      <c r="AZ235" s="89"/>
      <c r="BA235" s="89"/>
      <c r="BB235" s="89"/>
      <c r="BC235" s="89"/>
    </row>
    <row r="236" spans="39:55">
      <c r="AM236" s="138"/>
      <c r="AN236" s="89"/>
      <c r="AO236" s="89"/>
      <c r="AP236" s="89"/>
      <c r="AQ236" s="89"/>
      <c r="AR236" s="89"/>
      <c r="AS236" s="89"/>
      <c r="AT236" s="89"/>
      <c r="AU236" s="89"/>
      <c r="AV236" s="89"/>
      <c r="AW236" s="89"/>
      <c r="AX236" s="89"/>
      <c r="AY236" s="89"/>
      <c r="AZ236" s="89"/>
      <c r="BA236" s="89"/>
      <c r="BB236" s="89"/>
      <c r="BC236" s="89"/>
    </row>
    <row r="237" spans="39:55">
      <c r="AM237" s="138"/>
      <c r="AN237" s="89"/>
      <c r="AO237" s="89"/>
      <c r="AP237" s="89"/>
      <c r="AQ237" s="89"/>
      <c r="AR237" s="89"/>
      <c r="AS237" s="89"/>
      <c r="AT237" s="89"/>
      <c r="AU237" s="89"/>
      <c r="AV237" s="89"/>
      <c r="AW237" s="89"/>
      <c r="AX237" s="89"/>
      <c r="AY237" s="89"/>
      <c r="AZ237" s="89"/>
      <c r="BA237" s="89"/>
      <c r="BB237" s="89"/>
      <c r="BC237" s="89"/>
    </row>
    <row r="238" spans="39:55">
      <c r="AM238" s="138"/>
      <c r="AN238" s="89"/>
      <c r="AO238" s="89"/>
      <c r="AP238" s="89"/>
      <c r="AQ238" s="89"/>
      <c r="AR238" s="89"/>
      <c r="AS238" s="89"/>
      <c r="AT238" s="89"/>
      <c r="AU238" s="89"/>
      <c r="AV238" s="89"/>
      <c r="AW238" s="89"/>
      <c r="AX238" s="89"/>
      <c r="AY238" s="89"/>
      <c r="AZ238" s="89"/>
      <c r="BA238" s="89"/>
      <c r="BB238" s="89"/>
      <c r="BC238" s="89"/>
    </row>
    <row r="239" spans="39:55">
      <c r="AM239" s="138"/>
      <c r="AN239" s="89"/>
      <c r="AO239" s="89"/>
      <c r="AP239" s="89"/>
      <c r="AQ239" s="89"/>
      <c r="AR239" s="89"/>
      <c r="AS239" s="89"/>
      <c r="AT239" s="89"/>
      <c r="AU239" s="89"/>
      <c r="AV239" s="89"/>
      <c r="AW239" s="89"/>
      <c r="AX239" s="89"/>
      <c r="AY239" s="89"/>
      <c r="AZ239" s="89"/>
      <c r="BA239" s="89"/>
      <c r="BB239" s="89"/>
      <c r="BC239" s="89"/>
    </row>
    <row r="240" spans="39:55">
      <c r="AM240" s="138"/>
      <c r="AN240" s="89"/>
      <c r="AO240" s="89"/>
      <c r="AP240" s="89"/>
      <c r="AQ240" s="89"/>
      <c r="AR240" s="89"/>
      <c r="AS240" s="89"/>
      <c r="AT240" s="89"/>
      <c r="AU240" s="89"/>
      <c r="AV240" s="89"/>
      <c r="AW240" s="89"/>
      <c r="AX240" s="89"/>
      <c r="AY240" s="89"/>
      <c r="AZ240" s="89"/>
      <c r="BA240" s="89"/>
      <c r="BB240" s="89"/>
      <c r="BC240" s="89"/>
    </row>
    <row r="241" spans="39:55">
      <c r="AM241" s="138"/>
      <c r="AN241" s="89"/>
      <c r="AO241" s="89"/>
      <c r="AP241" s="89"/>
      <c r="AQ241" s="89"/>
      <c r="AR241" s="89"/>
      <c r="AS241" s="89"/>
      <c r="AT241" s="89"/>
      <c r="AU241" s="89"/>
      <c r="AV241" s="89"/>
      <c r="AW241" s="89"/>
      <c r="AX241" s="89"/>
      <c r="AY241" s="89"/>
      <c r="AZ241" s="89"/>
      <c r="BA241" s="89"/>
      <c r="BB241" s="89"/>
      <c r="BC241" s="89"/>
    </row>
    <row r="242" spans="39:55">
      <c r="AM242" s="138"/>
      <c r="AN242" s="89"/>
      <c r="AO242" s="89"/>
      <c r="AP242" s="89"/>
      <c r="AQ242" s="89"/>
      <c r="AR242" s="89"/>
      <c r="AS242" s="89"/>
      <c r="AT242" s="89"/>
      <c r="AU242" s="89"/>
      <c r="AV242" s="89"/>
      <c r="AW242" s="89"/>
      <c r="AX242" s="89"/>
      <c r="AY242" s="89"/>
      <c r="AZ242" s="89"/>
      <c r="BA242" s="89"/>
      <c r="BB242" s="89"/>
      <c r="BC242" s="89"/>
    </row>
    <row r="243" spans="39:55">
      <c r="AM243" s="138"/>
      <c r="AN243" s="89"/>
      <c r="AO243" s="89"/>
      <c r="AP243" s="89"/>
      <c r="AQ243" s="89"/>
      <c r="AR243" s="89"/>
      <c r="AS243" s="89"/>
      <c r="AT243" s="89"/>
      <c r="AU243" s="89"/>
      <c r="AV243" s="89"/>
      <c r="AW243" s="89"/>
      <c r="AX243" s="89"/>
      <c r="AY243" s="89"/>
      <c r="AZ243" s="89"/>
      <c r="BA243" s="89"/>
      <c r="BB243" s="89"/>
      <c r="BC243" s="89"/>
    </row>
    <row r="244" spans="39:55">
      <c r="AM244" s="138"/>
      <c r="AN244" s="89"/>
      <c r="AO244" s="89"/>
      <c r="AP244" s="89"/>
      <c r="AQ244" s="89"/>
      <c r="AR244" s="89"/>
      <c r="AS244" s="89"/>
      <c r="AT244" s="89"/>
      <c r="AU244" s="89"/>
      <c r="AV244" s="89"/>
      <c r="AW244" s="89"/>
      <c r="AX244" s="89"/>
      <c r="AY244" s="89"/>
      <c r="AZ244" s="89"/>
      <c r="BA244" s="89"/>
      <c r="BB244" s="89"/>
      <c r="BC244" s="89"/>
    </row>
    <row r="245" spans="39:55">
      <c r="AM245" s="138"/>
      <c r="AN245" s="89"/>
      <c r="AO245" s="89"/>
      <c r="AP245" s="89"/>
      <c r="AQ245" s="89"/>
      <c r="AR245" s="89"/>
      <c r="AS245" s="89"/>
      <c r="AT245" s="89"/>
      <c r="AU245" s="89"/>
      <c r="AV245" s="89"/>
      <c r="AW245" s="89"/>
      <c r="AX245" s="89"/>
      <c r="AY245" s="89"/>
      <c r="AZ245" s="89"/>
      <c r="BA245" s="89"/>
      <c r="BB245" s="89"/>
      <c r="BC245" s="89"/>
    </row>
    <row r="246" spans="39:55">
      <c r="AM246" s="138"/>
      <c r="AN246" s="89"/>
      <c r="AO246" s="89"/>
      <c r="AP246" s="89"/>
      <c r="AQ246" s="89"/>
      <c r="AR246" s="89"/>
      <c r="AS246" s="89"/>
      <c r="AT246" s="89"/>
      <c r="AU246" s="89"/>
      <c r="AV246" s="89"/>
      <c r="AW246" s="89"/>
      <c r="AX246" s="89"/>
      <c r="AY246" s="89"/>
      <c r="AZ246" s="89"/>
      <c r="BA246" s="89"/>
      <c r="BB246" s="89"/>
      <c r="BC246" s="89"/>
    </row>
    <row r="247" spans="39:55">
      <c r="AM247" s="138"/>
      <c r="AN247" s="89"/>
      <c r="AO247" s="89"/>
      <c r="AP247" s="89"/>
      <c r="AQ247" s="89"/>
      <c r="AR247" s="89"/>
      <c r="AS247" s="89"/>
      <c r="AT247" s="89"/>
      <c r="AU247" s="89"/>
      <c r="AV247" s="89"/>
      <c r="AW247" s="89"/>
      <c r="AX247" s="89"/>
      <c r="AY247" s="89"/>
      <c r="AZ247" s="89"/>
      <c r="BA247" s="89"/>
      <c r="BB247" s="89"/>
      <c r="BC247" s="89"/>
    </row>
    <row r="248" spans="39:55">
      <c r="AM248" s="138"/>
      <c r="AN248" s="89"/>
      <c r="AO248" s="89"/>
      <c r="AP248" s="89"/>
      <c r="AQ248" s="89"/>
      <c r="AR248" s="89"/>
      <c r="AS248" s="89"/>
      <c r="AT248" s="89"/>
      <c r="AU248" s="89"/>
      <c r="AV248" s="89"/>
      <c r="AW248" s="89"/>
      <c r="AX248" s="89"/>
      <c r="AY248" s="89"/>
      <c r="AZ248" s="89"/>
      <c r="BA248" s="89"/>
      <c r="BB248" s="89"/>
      <c r="BC248" s="89"/>
    </row>
    <row r="249" spans="39:55">
      <c r="AM249" s="138"/>
      <c r="AN249" s="89"/>
      <c r="AO249" s="89"/>
      <c r="AP249" s="89"/>
      <c r="AQ249" s="89"/>
      <c r="AR249" s="89"/>
      <c r="AS249" s="89"/>
      <c r="AT249" s="89"/>
      <c r="AU249" s="89"/>
      <c r="AV249" s="89"/>
      <c r="AW249" s="89"/>
      <c r="AX249" s="89"/>
      <c r="AY249" s="89"/>
      <c r="AZ249" s="89"/>
      <c r="BA249" s="89"/>
      <c r="BB249" s="89"/>
      <c r="BC249" s="89"/>
    </row>
    <row r="250" spans="39:55">
      <c r="AM250" s="138"/>
      <c r="AN250" s="89"/>
      <c r="AO250" s="89"/>
      <c r="AP250" s="89"/>
      <c r="AQ250" s="89"/>
      <c r="AR250" s="89"/>
      <c r="AS250" s="89"/>
      <c r="AT250" s="89"/>
      <c r="AU250" s="89"/>
      <c r="AV250" s="89"/>
      <c r="AW250" s="89"/>
      <c r="AX250" s="89"/>
      <c r="AY250" s="89"/>
      <c r="AZ250" s="89"/>
      <c r="BA250" s="89"/>
      <c r="BB250" s="89"/>
      <c r="BC250" s="89"/>
    </row>
    <row r="251" spans="39:55">
      <c r="AM251" s="138"/>
      <c r="AN251" s="89"/>
      <c r="AO251" s="89"/>
      <c r="AP251" s="89"/>
      <c r="AQ251" s="89"/>
      <c r="AR251" s="89"/>
      <c r="AS251" s="89"/>
      <c r="AT251" s="89"/>
      <c r="AU251" s="89"/>
      <c r="AV251" s="89"/>
      <c r="AW251" s="89"/>
      <c r="AX251" s="89"/>
      <c r="AY251" s="89"/>
      <c r="AZ251" s="89"/>
      <c r="BA251" s="89"/>
      <c r="BB251" s="89"/>
      <c r="BC251" s="89"/>
    </row>
    <row r="252" spans="39:55">
      <c r="AM252" s="138"/>
      <c r="AN252" s="89"/>
      <c r="AO252" s="89"/>
      <c r="AP252" s="89"/>
      <c r="AQ252" s="89"/>
      <c r="AR252" s="89"/>
      <c r="AS252" s="89"/>
      <c r="AT252" s="89"/>
      <c r="AU252" s="89"/>
      <c r="AV252" s="89"/>
      <c r="AW252" s="89"/>
      <c r="AX252" s="89"/>
      <c r="AY252" s="89"/>
      <c r="AZ252" s="89"/>
      <c r="BA252" s="89"/>
      <c r="BB252" s="89"/>
      <c r="BC252" s="89"/>
    </row>
    <row r="253" spans="39:55">
      <c r="AM253" s="138"/>
      <c r="AN253" s="89"/>
      <c r="AO253" s="89"/>
      <c r="AP253" s="89"/>
      <c r="AQ253" s="89"/>
      <c r="AR253" s="89"/>
      <c r="AS253" s="89"/>
      <c r="AT253" s="89"/>
      <c r="AU253" s="89"/>
      <c r="AV253" s="89"/>
      <c r="AW253" s="89"/>
      <c r="AX253" s="89"/>
      <c r="AY253" s="89"/>
      <c r="AZ253" s="89"/>
      <c r="BA253" s="89"/>
      <c r="BB253" s="89"/>
      <c r="BC253" s="89"/>
    </row>
    <row r="254" spans="39:55">
      <c r="AM254" s="138"/>
      <c r="AN254" s="89"/>
      <c r="AO254" s="89"/>
      <c r="AP254" s="89"/>
      <c r="AQ254" s="89"/>
      <c r="AR254" s="89"/>
      <c r="AS254" s="89"/>
      <c r="AT254" s="89"/>
      <c r="AU254" s="89"/>
      <c r="AV254" s="89"/>
      <c r="AW254" s="89"/>
      <c r="AX254" s="89"/>
      <c r="AY254" s="89"/>
      <c r="AZ254" s="89"/>
      <c r="BA254" s="89"/>
      <c r="BB254" s="89"/>
      <c r="BC254" s="89"/>
    </row>
    <row r="255" spans="39:55">
      <c r="AM255" s="138"/>
      <c r="AN255" s="89"/>
      <c r="AO255" s="89"/>
      <c r="AP255" s="89"/>
      <c r="AQ255" s="89"/>
      <c r="AR255" s="89"/>
      <c r="AS255" s="89"/>
      <c r="AT255" s="89"/>
      <c r="AU255" s="89"/>
      <c r="AV255" s="89"/>
      <c r="AW255" s="89"/>
      <c r="AX255" s="89"/>
      <c r="AY255" s="89"/>
      <c r="AZ255" s="89"/>
      <c r="BA255" s="89"/>
      <c r="BB255" s="89"/>
      <c r="BC255" s="89"/>
    </row>
    <row r="256" spans="39:55">
      <c r="AM256" s="138"/>
      <c r="AN256" s="89"/>
      <c r="AO256" s="89"/>
      <c r="AP256" s="89"/>
      <c r="AQ256" s="89"/>
      <c r="AR256" s="89"/>
      <c r="AS256" s="89"/>
      <c r="AT256" s="89"/>
      <c r="AU256" s="89"/>
      <c r="AV256" s="89"/>
      <c r="AW256" s="89"/>
      <c r="AX256" s="89"/>
      <c r="AY256" s="89"/>
      <c r="AZ256" s="89"/>
      <c r="BA256" s="89"/>
      <c r="BB256" s="89"/>
      <c r="BC256" s="89"/>
    </row>
    <row r="257" spans="39:55">
      <c r="AM257" s="138"/>
      <c r="AN257" s="89"/>
      <c r="AO257" s="89"/>
      <c r="AP257" s="89"/>
      <c r="AQ257" s="89"/>
      <c r="AR257" s="89"/>
      <c r="AS257" s="89"/>
      <c r="AT257" s="89"/>
      <c r="AU257" s="89"/>
      <c r="AV257" s="89"/>
      <c r="AW257" s="89"/>
      <c r="AX257" s="89"/>
      <c r="AY257" s="89"/>
      <c r="AZ257" s="89"/>
      <c r="BA257" s="89"/>
      <c r="BB257" s="89"/>
      <c r="BC257" s="89"/>
    </row>
    <row r="258" spans="39:55">
      <c r="AM258" s="138"/>
      <c r="AN258" s="89"/>
      <c r="AO258" s="89"/>
      <c r="AP258" s="89"/>
      <c r="AQ258" s="89"/>
      <c r="AR258" s="89"/>
      <c r="AS258" s="89"/>
      <c r="AT258" s="89"/>
      <c r="AU258" s="89"/>
      <c r="AV258" s="89"/>
      <c r="AW258" s="89"/>
      <c r="AX258" s="89"/>
      <c r="AY258" s="89"/>
      <c r="AZ258" s="89"/>
      <c r="BA258" s="89"/>
      <c r="BB258" s="89"/>
      <c r="BC258" s="89"/>
    </row>
    <row r="259" spans="39:55">
      <c r="AM259" s="138"/>
      <c r="AN259" s="89"/>
      <c r="AO259" s="89"/>
      <c r="AP259" s="89"/>
      <c r="AQ259" s="89"/>
      <c r="AR259" s="89"/>
      <c r="AS259" s="89"/>
      <c r="AT259" s="89"/>
      <c r="AU259" s="89"/>
      <c r="AV259" s="89"/>
      <c r="AW259" s="89"/>
      <c r="AX259" s="89"/>
      <c r="AY259" s="89"/>
      <c r="AZ259" s="89"/>
      <c r="BA259" s="89"/>
      <c r="BB259" s="89"/>
      <c r="BC259" s="89"/>
    </row>
    <row r="260" spans="39:55">
      <c r="AM260" s="138"/>
      <c r="AN260" s="89"/>
      <c r="AO260" s="89"/>
      <c r="AP260" s="89"/>
      <c r="AQ260" s="89"/>
      <c r="AR260" s="89"/>
      <c r="AS260" s="89"/>
      <c r="AT260" s="89"/>
      <c r="AU260" s="89"/>
      <c r="AV260" s="89"/>
      <c r="AW260" s="89"/>
      <c r="AX260" s="89"/>
      <c r="AY260" s="89"/>
      <c r="AZ260" s="89"/>
      <c r="BA260" s="89"/>
      <c r="BB260" s="89"/>
      <c r="BC260" s="89"/>
    </row>
    <row r="261" spans="39:55">
      <c r="AM261" s="138"/>
      <c r="AN261" s="89"/>
      <c r="AO261" s="89"/>
      <c r="AP261" s="89"/>
      <c r="AQ261" s="89"/>
      <c r="AR261" s="89"/>
      <c r="AS261" s="89"/>
      <c r="AT261" s="89"/>
      <c r="AU261" s="89"/>
      <c r="AV261" s="89"/>
      <c r="AW261" s="89"/>
      <c r="AX261" s="89"/>
      <c r="AY261" s="89"/>
      <c r="AZ261" s="89"/>
      <c r="BA261" s="89"/>
      <c r="BB261" s="89"/>
      <c r="BC261" s="89"/>
    </row>
    <row r="262" spans="39:55">
      <c r="AM262" s="138"/>
      <c r="AN262" s="89"/>
      <c r="AO262" s="89"/>
      <c r="AP262" s="89"/>
      <c r="AQ262" s="89"/>
      <c r="AR262" s="89"/>
      <c r="AS262" s="89"/>
      <c r="AT262" s="89"/>
      <c r="AU262" s="89"/>
      <c r="AV262" s="89"/>
      <c r="AW262" s="89"/>
      <c r="AX262" s="89"/>
      <c r="AY262" s="89"/>
      <c r="AZ262" s="89"/>
      <c r="BA262" s="89"/>
      <c r="BB262" s="89"/>
      <c r="BC262" s="89"/>
    </row>
    <row r="263" spans="39:55">
      <c r="AM263" s="138"/>
      <c r="AN263" s="89"/>
      <c r="AO263" s="89"/>
      <c r="AP263" s="89"/>
      <c r="AQ263" s="89"/>
      <c r="AR263" s="89"/>
      <c r="AS263" s="89"/>
      <c r="AT263" s="89"/>
      <c r="AU263" s="89"/>
      <c r="AV263" s="89"/>
      <c r="AW263" s="89"/>
      <c r="AX263" s="89"/>
      <c r="AY263" s="89"/>
      <c r="AZ263" s="89"/>
      <c r="BA263" s="89"/>
      <c r="BB263" s="89"/>
      <c r="BC263" s="89"/>
    </row>
    <row r="264" spans="39:55">
      <c r="AM264" s="138"/>
      <c r="AN264" s="89"/>
      <c r="AO264" s="89"/>
      <c r="AP264" s="89"/>
      <c r="AQ264" s="89"/>
      <c r="AR264" s="89"/>
      <c r="AS264" s="89"/>
      <c r="AT264" s="89"/>
      <c r="AU264" s="89"/>
      <c r="AV264" s="89"/>
      <c r="AW264" s="89"/>
      <c r="AX264" s="89"/>
      <c r="AY264" s="89"/>
      <c r="AZ264" s="89"/>
      <c r="BA264" s="89"/>
      <c r="BB264" s="89"/>
      <c r="BC264" s="89"/>
    </row>
    <row r="265" spans="39:55">
      <c r="AM265" s="138"/>
      <c r="AN265" s="89"/>
      <c r="AO265" s="89"/>
      <c r="AP265" s="89"/>
      <c r="AQ265" s="89"/>
      <c r="AR265" s="89"/>
      <c r="AS265" s="89"/>
      <c r="AT265" s="89"/>
      <c r="AU265" s="89"/>
      <c r="AV265" s="89"/>
      <c r="AW265" s="89"/>
      <c r="AX265" s="89"/>
      <c r="AY265" s="89"/>
      <c r="AZ265" s="89"/>
      <c r="BA265" s="89"/>
      <c r="BB265" s="89"/>
      <c r="BC265" s="89"/>
    </row>
    <row r="266" spans="39:55">
      <c r="AM266" s="138"/>
      <c r="AN266" s="89"/>
      <c r="AO266" s="89"/>
      <c r="AP266" s="89"/>
      <c r="AQ266" s="89"/>
      <c r="AR266" s="89"/>
      <c r="AS266" s="89"/>
      <c r="AT266" s="89"/>
      <c r="AU266" s="89"/>
      <c r="AV266" s="89"/>
      <c r="AW266" s="89"/>
      <c r="AX266" s="89"/>
      <c r="AY266" s="89"/>
      <c r="AZ266" s="89"/>
      <c r="BA266" s="89"/>
      <c r="BB266" s="89"/>
      <c r="BC266" s="89"/>
    </row>
    <row r="267" spans="39:55">
      <c r="AM267" s="89"/>
      <c r="AN267" s="89"/>
      <c r="AO267" s="89"/>
      <c r="AP267" s="89"/>
      <c r="AQ267" s="89"/>
      <c r="AR267" s="89"/>
      <c r="AS267" s="89"/>
      <c r="AT267" s="89"/>
      <c r="AU267" s="89"/>
      <c r="AV267" s="89"/>
      <c r="AW267" s="89"/>
      <c r="AX267" s="89"/>
      <c r="AY267" s="89"/>
      <c r="AZ267" s="89"/>
      <c r="BA267" s="89"/>
      <c r="BB267" s="89"/>
      <c r="BC267" s="89"/>
    </row>
    <row r="268" spans="39:55">
      <c r="AM268" s="89"/>
      <c r="AN268" s="89"/>
      <c r="AO268" s="89"/>
      <c r="AP268" s="89"/>
      <c r="AQ268" s="89"/>
      <c r="AR268" s="89"/>
      <c r="AS268" s="89"/>
      <c r="AT268" s="89"/>
      <c r="AU268" s="89"/>
      <c r="AV268" s="89"/>
      <c r="AW268" s="89"/>
      <c r="AX268" s="89"/>
      <c r="AY268" s="89"/>
      <c r="AZ268" s="89"/>
      <c r="BA268" s="89"/>
      <c r="BB268" s="89"/>
      <c r="BC268" s="89"/>
    </row>
    <row r="269" spans="39:55">
      <c r="AM269" s="89"/>
      <c r="AN269" s="89"/>
      <c r="AO269" s="89"/>
      <c r="AP269" s="89"/>
      <c r="AQ269" s="89"/>
      <c r="AR269" s="89"/>
      <c r="AS269" s="89"/>
      <c r="AT269" s="89"/>
      <c r="AU269" s="89"/>
      <c r="AV269" s="89"/>
      <c r="AW269" s="89"/>
      <c r="AX269" s="89"/>
      <c r="AY269" s="89"/>
      <c r="AZ269" s="89"/>
      <c r="BA269" s="89"/>
      <c r="BB269" s="89"/>
      <c r="BC269" s="89"/>
    </row>
    <row r="270" spans="39:55">
      <c r="AM270" s="89"/>
      <c r="AN270" s="89"/>
      <c r="AO270" s="89"/>
      <c r="AP270" s="89"/>
      <c r="AQ270" s="89"/>
      <c r="AR270" s="89"/>
      <c r="AS270" s="89"/>
      <c r="AT270" s="89"/>
      <c r="AU270" s="89"/>
      <c r="AV270" s="89"/>
      <c r="AW270" s="89"/>
      <c r="AX270" s="89"/>
      <c r="AY270" s="89"/>
      <c r="AZ270" s="89"/>
      <c r="BA270" s="89"/>
      <c r="BB270" s="89"/>
      <c r="BC270" s="89"/>
    </row>
    <row r="271" spans="39:55">
      <c r="AM271" s="89"/>
      <c r="AN271" s="89"/>
      <c r="AO271" s="89"/>
      <c r="AP271" s="89"/>
      <c r="AQ271" s="89"/>
      <c r="AR271" s="89"/>
      <c r="AS271" s="89"/>
      <c r="AT271" s="89"/>
      <c r="AU271" s="89"/>
      <c r="AV271" s="89"/>
      <c r="AW271" s="89"/>
      <c r="AX271" s="89"/>
      <c r="AY271" s="89"/>
      <c r="AZ271" s="89"/>
      <c r="BA271" s="89"/>
      <c r="BB271" s="89"/>
      <c r="BC271" s="89"/>
    </row>
    <row r="272" spans="39:55">
      <c r="AM272" s="89"/>
      <c r="AN272" s="89"/>
      <c r="AO272" s="89"/>
      <c r="AP272" s="89"/>
      <c r="AQ272" s="89"/>
      <c r="AR272" s="89"/>
      <c r="AS272" s="89"/>
      <c r="AT272" s="89"/>
      <c r="AU272" s="89"/>
      <c r="AV272" s="89"/>
      <c r="AW272" s="89"/>
      <c r="AX272" s="89"/>
      <c r="AY272" s="89"/>
      <c r="AZ272" s="89"/>
      <c r="BA272" s="89"/>
      <c r="BB272" s="89"/>
      <c r="BC272" s="89"/>
    </row>
    <row r="273" spans="39:55">
      <c r="AM273" s="89"/>
      <c r="AN273" s="89"/>
      <c r="AO273" s="89"/>
      <c r="AP273" s="89"/>
      <c r="AQ273" s="89"/>
      <c r="AR273" s="89"/>
      <c r="AS273" s="89"/>
      <c r="AT273" s="89"/>
      <c r="AU273" s="89"/>
      <c r="AV273" s="89"/>
      <c r="AW273" s="89"/>
      <c r="AX273" s="89"/>
      <c r="AY273" s="89"/>
      <c r="AZ273" s="89"/>
      <c r="BA273" s="89"/>
      <c r="BB273" s="89"/>
      <c r="BC273" s="89"/>
    </row>
    <row r="274" spans="39:55">
      <c r="AM274" s="89"/>
      <c r="AN274" s="89"/>
      <c r="AO274" s="89"/>
      <c r="AP274" s="89"/>
      <c r="AQ274" s="89"/>
      <c r="AR274" s="89"/>
      <c r="AS274" s="89"/>
      <c r="AT274" s="89"/>
      <c r="AU274" s="89"/>
      <c r="AV274" s="89"/>
      <c r="AW274" s="89"/>
      <c r="AX274" s="89"/>
      <c r="AY274" s="89"/>
      <c r="AZ274" s="89"/>
      <c r="BA274" s="89"/>
      <c r="BB274" s="89"/>
      <c r="BC274" s="89"/>
    </row>
    <row r="275" spans="39:55">
      <c r="AM275" s="89"/>
      <c r="AN275" s="89"/>
      <c r="AO275" s="89"/>
      <c r="AP275" s="89"/>
      <c r="AQ275" s="89"/>
      <c r="AR275" s="89"/>
      <c r="AS275" s="89"/>
      <c r="AT275" s="89"/>
      <c r="AU275" s="89"/>
      <c r="AV275" s="89"/>
      <c r="AW275" s="89"/>
      <c r="AX275" s="89"/>
      <c r="AY275" s="89"/>
      <c r="AZ275" s="89"/>
      <c r="BA275" s="89"/>
      <c r="BB275" s="89"/>
      <c r="BC275" s="89"/>
    </row>
    <row r="276" spans="39:55">
      <c r="AM276" s="89"/>
      <c r="AN276" s="89"/>
      <c r="AO276" s="89"/>
      <c r="AP276" s="89"/>
      <c r="AQ276" s="89"/>
      <c r="AR276" s="89"/>
      <c r="AS276" s="89"/>
      <c r="AT276" s="89"/>
      <c r="AU276" s="89"/>
      <c r="AV276" s="89"/>
      <c r="AW276" s="89"/>
      <c r="AX276" s="89"/>
      <c r="AY276" s="89"/>
      <c r="AZ276" s="89"/>
      <c r="BA276" s="89"/>
      <c r="BB276" s="89"/>
      <c r="BC276" s="89"/>
    </row>
    <row r="277" spans="39:55">
      <c r="AM277" s="89"/>
      <c r="AN277" s="89"/>
      <c r="AO277" s="89"/>
      <c r="AP277" s="89"/>
      <c r="AQ277" s="89"/>
      <c r="AR277" s="89"/>
      <c r="AS277" s="89"/>
      <c r="AT277" s="89"/>
      <c r="AU277" s="89"/>
      <c r="AV277" s="89"/>
      <c r="AW277" s="89"/>
      <c r="AX277" s="89"/>
      <c r="AY277" s="89"/>
      <c r="AZ277" s="89"/>
      <c r="BA277" s="89"/>
      <c r="BB277" s="89"/>
      <c r="BC277" s="89"/>
    </row>
    <row r="278" spans="39:55">
      <c r="AM278" s="89"/>
      <c r="AN278" s="89"/>
      <c r="AO278" s="89"/>
      <c r="AP278" s="89"/>
      <c r="AQ278" s="89"/>
      <c r="AR278" s="89"/>
      <c r="AS278" s="89"/>
      <c r="AT278" s="89"/>
      <c r="AU278" s="89"/>
      <c r="AV278" s="89"/>
      <c r="AW278" s="89"/>
      <c r="AX278" s="89"/>
      <c r="AY278" s="89"/>
      <c r="AZ278" s="89"/>
      <c r="BA278" s="89"/>
      <c r="BB278" s="89"/>
      <c r="BC278" s="89"/>
    </row>
    <row r="279" spans="39:55">
      <c r="AM279" s="89"/>
      <c r="AN279" s="89"/>
      <c r="AO279" s="89"/>
      <c r="AP279" s="89"/>
      <c r="AQ279" s="89"/>
      <c r="AR279" s="89"/>
      <c r="AS279" s="89"/>
      <c r="AT279" s="89"/>
      <c r="AU279" s="89"/>
      <c r="AV279" s="89"/>
      <c r="AW279" s="89"/>
      <c r="AX279" s="89"/>
      <c r="AY279" s="89"/>
      <c r="AZ279" s="89"/>
      <c r="BA279" s="89"/>
      <c r="BB279" s="89"/>
      <c r="BC279" s="89"/>
    </row>
    <row r="280" spans="39:55">
      <c r="AM280" s="89"/>
      <c r="AN280" s="89"/>
      <c r="AO280" s="89"/>
      <c r="AP280" s="89"/>
      <c r="AQ280" s="89"/>
      <c r="AR280" s="89"/>
      <c r="AS280" s="89"/>
      <c r="AT280" s="89"/>
      <c r="AU280" s="89"/>
      <c r="AV280" s="89"/>
      <c r="AW280" s="89"/>
      <c r="AX280" s="89"/>
      <c r="AY280" s="89"/>
      <c r="AZ280" s="89"/>
      <c r="BA280" s="89"/>
      <c r="BB280" s="89"/>
      <c r="BC280" s="89"/>
    </row>
    <row r="281" spans="39:55">
      <c r="AM281" s="89"/>
      <c r="AN281" s="89"/>
      <c r="AO281" s="89"/>
      <c r="AP281" s="89"/>
      <c r="AQ281" s="89"/>
      <c r="AR281" s="89"/>
      <c r="AS281" s="89"/>
      <c r="AT281" s="89"/>
      <c r="AU281" s="89"/>
      <c r="AV281" s="89"/>
      <c r="AW281" s="89"/>
      <c r="AX281" s="89"/>
      <c r="AY281" s="89"/>
      <c r="AZ281" s="89"/>
      <c r="BA281" s="89"/>
      <c r="BB281" s="89"/>
      <c r="BC281" s="89"/>
    </row>
    <row r="282" spans="39:55">
      <c r="AM282" s="89"/>
      <c r="AN282" s="89"/>
      <c r="AO282" s="89"/>
      <c r="AP282" s="89"/>
      <c r="AQ282" s="89"/>
      <c r="AR282" s="89"/>
      <c r="AS282" s="89"/>
      <c r="AT282" s="89"/>
      <c r="AU282" s="89"/>
      <c r="AV282" s="89"/>
      <c r="AW282" s="89"/>
      <c r="AX282" s="89"/>
      <c r="AY282" s="89"/>
      <c r="AZ282" s="89"/>
      <c r="BA282" s="89"/>
      <c r="BB282" s="89"/>
      <c r="BC282" s="89"/>
    </row>
    <row r="283" spans="39:55">
      <c r="AM283" s="89"/>
      <c r="AN283" s="89"/>
      <c r="AO283" s="89"/>
      <c r="AP283" s="89"/>
      <c r="AQ283" s="89"/>
      <c r="AR283" s="89"/>
      <c r="AS283" s="89"/>
      <c r="AT283" s="89"/>
      <c r="AU283" s="89"/>
      <c r="AV283" s="89"/>
      <c r="AW283" s="89"/>
      <c r="AX283" s="89"/>
      <c r="AY283" s="89"/>
      <c r="AZ283" s="89"/>
      <c r="BA283" s="89"/>
      <c r="BB283" s="89"/>
      <c r="BC283" s="89"/>
    </row>
    <row r="284" spans="39:55">
      <c r="AM284" s="89"/>
      <c r="AN284" s="89"/>
      <c r="AO284" s="89"/>
      <c r="AP284" s="89"/>
      <c r="AQ284" s="89"/>
      <c r="AR284" s="89"/>
      <c r="AS284" s="89"/>
      <c r="AT284" s="89"/>
      <c r="AU284" s="89"/>
      <c r="AV284" s="89"/>
      <c r="AW284" s="89"/>
      <c r="AX284" s="89"/>
      <c r="AY284" s="89"/>
      <c r="AZ284" s="89"/>
      <c r="BA284" s="89"/>
      <c r="BB284" s="89"/>
      <c r="BC284" s="89"/>
    </row>
    <row r="285" spans="39:55">
      <c r="AM285" s="89"/>
      <c r="AN285" s="89"/>
      <c r="AO285" s="89"/>
      <c r="AP285" s="89"/>
      <c r="AQ285" s="89"/>
      <c r="AR285" s="89"/>
      <c r="AS285" s="89"/>
      <c r="AT285" s="89"/>
      <c r="AU285" s="89"/>
      <c r="AV285" s="89"/>
      <c r="AW285" s="89"/>
      <c r="AX285" s="89"/>
      <c r="AY285" s="89"/>
      <c r="AZ285" s="89"/>
      <c r="BA285" s="89"/>
      <c r="BB285" s="89"/>
      <c r="BC285" s="89"/>
    </row>
    <row r="286" spans="39:55">
      <c r="AM286" s="89"/>
      <c r="AN286" s="89"/>
      <c r="AO286" s="89"/>
      <c r="AP286" s="89"/>
      <c r="AQ286" s="89"/>
      <c r="AR286" s="89"/>
      <c r="AS286" s="89"/>
      <c r="AT286" s="89"/>
      <c r="AU286" s="89"/>
      <c r="AV286" s="89"/>
      <c r="AW286" s="89"/>
      <c r="AX286" s="89"/>
      <c r="AY286" s="89"/>
      <c r="AZ286" s="89"/>
      <c r="BA286" s="89"/>
      <c r="BB286" s="89"/>
      <c r="BC286" s="89"/>
    </row>
    <row r="287" spans="39:55">
      <c r="AM287" s="89"/>
      <c r="AN287" s="89"/>
      <c r="AO287" s="89"/>
      <c r="AP287" s="89"/>
      <c r="AQ287" s="89"/>
      <c r="AR287" s="89"/>
      <c r="AS287" s="89"/>
      <c r="AT287" s="89"/>
      <c r="AU287" s="89"/>
      <c r="AV287" s="89"/>
      <c r="AW287" s="89"/>
      <c r="AX287" s="89"/>
      <c r="AY287" s="89"/>
      <c r="AZ287" s="89"/>
      <c r="BA287" s="89"/>
      <c r="BB287" s="89"/>
      <c r="BC287" s="89"/>
    </row>
    <row r="288" spans="39:55">
      <c r="AM288" s="89"/>
      <c r="AN288" s="89"/>
      <c r="AO288" s="89"/>
      <c r="AP288" s="89"/>
      <c r="AQ288" s="89"/>
      <c r="AR288" s="89"/>
      <c r="AS288" s="89"/>
      <c r="AT288" s="89"/>
      <c r="AU288" s="89"/>
      <c r="AV288" s="89"/>
      <c r="AW288" s="89"/>
      <c r="AX288" s="89"/>
      <c r="AY288" s="89"/>
      <c r="AZ288" s="89"/>
      <c r="BA288" s="89"/>
      <c r="BB288" s="89"/>
      <c r="BC288" s="89"/>
    </row>
    <row r="289" spans="39:55">
      <c r="AM289" s="89"/>
      <c r="AN289" s="89"/>
      <c r="AO289" s="89"/>
      <c r="AP289" s="89"/>
      <c r="AQ289" s="89"/>
      <c r="AR289" s="89"/>
      <c r="AS289" s="89"/>
      <c r="AT289" s="89"/>
      <c r="AU289" s="89"/>
      <c r="AV289" s="89"/>
      <c r="AW289" s="89"/>
      <c r="AX289" s="89"/>
      <c r="AY289" s="89"/>
      <c r="AZ289" s="89"/>
      <c r="BA289" s="89"/>
      <c r="BB289" s="89"/>
      <c r="BC289" s="89"/>
    </row>
    <row r="290" spans="39:55">
      <c r="AM290" s="89"/>
      <c r="AN290" s="89"/>
      <c r="AO290" s="89"/>
      <c r="AP290" s="89"/>
      <c r="AQ290" s="89"/>
      <c r="AR290" s="89"/>
      <c r="AS290" s="89"/>
      <c r="AT290" s="89"/>
      <c r="AU290" s="89"/>
      <c r="AV290" s="89"/>
      <c r="AW290" s="89"/>
      <c r="AX290" s="89"/>
      <c r="AY290" s="89"/>
      <c r="AZ290" s="89"/>
      <c r="BA290" s="89"/>
      <c r="BB290" s="89"/>
      <c r="BC290" s="89"/>
    </row>
    <row r="291" spans="39:55">
      <c r="AM291" s="89"/>
      <c r="AN291" s="89"/>
      <c r="AO291" s="89"/>
      <c r="AP291" s="89"/>
      <c r="AQ291" s="89"/>
      <c r="AR291" s="89"/>
      <c r="AS291" s="89"/>
      <c r="AT291" s="89"/>
      <c r="AU291" s="89"/>
      <c r="AV291" s="89"/>
      <c r="AW291" s="89"/>
      <c r="AX291" s="89"/>
      <c r="AY291" s="89"/>
      <c r="AZ291" s="89"/>
      <c r="BA291" s="89"/>
      <c r="BB291" s="89"/>
      <c r="BC291" s="89"/>
    </row>
    <row r="292" spans="39:55">
      <c r="AM292" s="89"/>
      <c r="AN292" s="89"/>
      <c r="AO292" s="89"/>
      <c r="AP292" s="89"/>
      <c r="AQ292" s="89"/>
      <c r="AR292" s="89"/>
      <c r="AS292" s="89"/>
      <c r="AT292" s="89"/>
      <c r="AU292" s="89"/>
      <c r="AV292" s="89"/>
      <c r="AW292" s="89"/>
      <c r="AX292" s="89"/>
      <c r="AY292" s="89"/>
      <c r="AZ292" s="89"/>
      <c r="BA292" s="89"/>
      <c r="BB292" s="89"/>
      <c r="BC292" s="89"/>
    </row>
    <row r="293" spans="39:55">
      <c r="AM293" s="89"/>
      <c r="AN293" s="89"/>
      <c r="AO293" s="89"/>
      <c r="AP293" s="89"/>
      <c r="AQ293" s="89"/>
      <c r="AR293" s="89"/>
      <c r="AS293" s="89"/>
      <c r="AT293" s="89"/>
      <c r="AU293" s="89"/>
      <c r="AV293" s="89"/>
      <c r="AW293" s="89"/>
      <c r="AX293" s="89"/>
      <c r="AY293" s="89"/>
      <c r="AZ293" s="89"/>
      <c r="BA293" s="89"/>
      <c r="BB293" s="89"/>
      <c r="BC293" s="89"/>
    </row>
    <row r="294" spans="39:55">
      <c r="AM294" s="89"/>
      <c r="AN294" s="89"/>
      <c r="AO294" s="89"/>
      <c r="AP294" s="89"/>
      <c r="AQ294" s="89"/>
      <c r="AR294" s="89"/>
      <c r="AS294" s="89"/>
      <c r="AT294" s="89"/>
      <c r="AU294" s="89"/>
      <c r="AV294" s="89"/>
      <c r="AW294" s="89"/>
      <c r="AX294" s="89"/>
      <c r="AY294" s="89"/>
      <c r="AZ294" s="89"/>
      <c r="BA294" s="89"/>
      <c r="BB294" s="89"/>
      <c r="BC294" s="89"/>
    </row>
    <row r="295" spans="39:55">
      <c r="AM295" s="89"/>
      <c r="AN295" s="89"/>
      <c r="AO295" s="89"/>
      <c r="AP295" s="89"/>
      <c r="AQ295" s="89"/>
      <c r="AR295" s="89"/>
      <c r="AS295" s="89"/>
      <c r="AT295" s="89"/>
      <c r="AU295" s="89"/>
      <c r="AV295" s="89"/>
      <c r="AW295" s="89"/>
      <c r="AX295" s="89"/>
      <c r="AY295" s="89"/>
      <c r="AZ295" s="89"/>
      <c r="BA295" s="89"/>
      <c r="BB295" s="89"/>
      <c r="BC295" s="89"/>
    </row>
    <row r="296" spans="39:55">
      <c r="AM296" s="89"/>
      <c r="AN296" s="89"/>
      <c r="AO296" s="89"/>
      <c r="AP296" s="89"/>
      <c r="AQ296" s="89"/>
      <c r="AR296" s="89"/>
      <c r="AS296" s="89"/>
      <c r="AT296" s="89"/>
      <c r="AU296" s="89"/>
      <c r="AV296" s="89"/>
      <c r="AW296" s="89"/>
      <c r="AX296" s="89"/>
      <c r="AY296" s="89"/>
      <c r="AZ296" s="89"/>
      <c r="BA296" s="89"/>
      <c r="BB296" s="89"/>
      <c r="BC296" s="89"/>
    </row>
    <row r="297" spans="39:55">
      <c r="AM297" s="89"/>
      <c r="AN297" s="89"/>
      <c r="AO297" s="89"/>
      <c r="AP297" s="89"/>
      <c r="AQ297" s="89"/>
      <c r="AR297" s="89"/>
      <c r="AS297" s="89"/>
      <c r="AT297" s="89"/>
      <c r="AU297" s="89"/>
      <c r="AV297" s="89"/>
      <c r="AW297" s="89"/>
      <c r="AX297" s="89"/>
      <c r="AY297" s="89"/>
      <c r="AZ297" s="89"/>
      <c r="BA297" s="89"/>
      <c r="BB297" s="89"/>
      <c r="BC297" s="89"/>
    </row>
    <row r="298" spans="39:55">
      <c r="AM298" s="89"/>
      <c r="AN298" s="89"/>
      <c r="AO298" s="89"/>
      <c r="AP298" s="89"/>
      <c r="AQ298" s="89"/>
      <c r="AR298" s="89"/>
      <c r="AS298" s="89"/>
      <c r="AT298" s="89"/>
      <c r="AU298" s="89"/>
      <c r="AV298" s="89"/>
      <c r="AW298" s="89"/>
      <c r="AX298" s="89"/>
      <c r="AY298" s="89"/>
      <c r="AZ298" s="89"/>
      <c r="BA298" s="89"/>
      <c r="BB298" s="89"/>
      <c r="BC298" s="89"/>
    </row>
    <row r="299" spans="39:55">
      <c r="AM299" s="89"/>
      <c r="AN299" s="89"/>
      <c r="AO299" s="89"/>
      <c r="AP299" s="89"/>
      <c r="AQ299" s="89"/>
      <c r="AR299" s="89"/>
      <c r="AS299" s="89"/>
      <c r="AT299" s="89"/>
      <c r="AU299" s="89"/>
      <c r="AV299" s="89"/>
      <c r="AW299" s="89"/>
      <c r="AX299" s="89"/>
      <c r="AY299" s="89"/>
      <c r="AZ299" s="89"/>
      <c r="BA299" s="89"/>
      <c r="BB299" s="89"/>
      <c r="BC299" s="89"/>
    </row>
    <row r="300" spans="39:55">
      <c r="AM300" s="89"/>
      <c r="AN300" s="89"/>
      <c r="AO300" s="89"/>
      <c r="AP300" s="89"/>
      <c r="AQ300" s="89"/>
      <c r="AR300" s="89"/>
      <c r="AS300" s="89"/>
      <c r="AT300" s="89"/>
      <c r="AU300" s="89"/>
      <c r="AV300" s="89"/>
      <c r="AW300" s="89"/>
      <c r="AX300" s="89"/>
      <c r="AY300" s="89"/>
      <c r="AZ300" s="89"/>
      <c r="BA300" s="89"/>
      <c r="BB300" s="89"/>
      <c r="BC300" s="89"/>
    </row>
    <row r="301" spans="39:55">
      <c r="AM301" s="89"/>
      <c r="AN301" s="89"/>
      <c r="AO301" s="89"/>
      <c r="AP301" s="89"/>
      <c r="AQ301" s="89"/>
      <c r="AR301" s="89"/>
      <c r="AS301" s="89"/>
      <c r="AT301" s="89"/>
      <c r="AU301" s="89"/>
      <c r="AV301" s="89"/>
      <c r="AW301" s="89"/>
      <c r="AX301" s="89"/>
      <c r="AY301" s="89"/>
      <c r="AZ301" s="89"/>
      <c r="BA301" s="89"/>
      <c r="BB301" s="89"/>
      <c r="BC301" s="89"/>
    </row>
    <row r="302" spans="39:55">
      <c r="AM302" s="89"/>
      <c r="AN302" s="89"/>
      <c r="AO302" s="89"/>
      <c r="AP302" s="89"/>
      <c r="AQ302" s="89"/>
      <c r="AR302" s="89"/>
      <c r="AS302" s="89"/>
      <c r="AT302" s="89"/>
      <c r="AU302" s="89"/>
      <c r="AV302" s="89"/>
      <c r="AW302" s="89"/>
      <c r="AX302" s="89"/>
      <c r="AY302" s="89"/>
      <c r="AZ302" s="89"/>
      <c r="BA302" s="89"/>
      <c r="BB302" s="89"/>
      <c r="BC302" s="89"/>
    </row>
    <row r="303" spans="39:55">
      <c r="AM303" s="89"/>
      <c r="AN303" s="89"/>
      <c r="AO303" s="89"/>
      <c r="AP303" s="89"/>
      <c r="AQ303" s="89"/>
      <c r="AR303" s="89"/>
      <c r="AS303" s="89"/>
      <c r="AT303" s="89"/>
      <c r="AU303" s="89"/>
      <c r="AV303" s="89"/>
      <c r="AW303" s="89"/>
      <c r="AX303" s="89"/>
      <c r="AY303" s="89"/>
      <c r="AZ303" s="89"/>
      <c r="BA303" s="89"/>
      <c r="BB303" s="89"/>
      <c r="BC303" s="89"/>
    </row>
    <row r="304" spans="39:55">
      <c r="AM304" s="89"/>
      <c r="AN304" s="89"/>
      <c r="AO304" s="89"/>
      <c r="AP304" s="89"/>
      <c r="AQ304" s="89"/>
      <c r="AR304" s="89"/>
      <c r="AS304" s="89"/>
      <c r="AT304" s="89"/>
      <c r="AU304" s="89"/>
      <c r="AV304" s="89"/>
      <c r="AW304" s="89"/>
      <c r="AX304" s="89"/>
      <c r="AY304" s="89"/>
      <c r="AZ304" s="89"/>
      <c r="BA304" s="89"/>
      <c r="BB304" s="89"/>
      <c r="BC304" s="89"/>
    </row>
    <row r="305" spans="39:55">
      <c r="AM305" s="89"/>
      <c r="AN305" s="89"/>
      <c r="AO305" s="89"/>
      <c r="AP305" s="89"/>
      <c r="AQ305" s="89"/>
      <c r="AR305" s="89"/>
      <c r="AS305" s="89"/>
      <c r="AT305" s="89"/>
      <c r="AU305" s="89"/>
      <c r="AV305" s="89"/>
      <c r="AW305" s="89"/>
      <c r="AX305" s="89"/>
      <c r="AY305" s="89"/>
      <c r="AZ305" s="89"/>
      <c r="BA305" s="89"/>
      <c r="BB305" s="89"/>
      <c r="BC305" s="89"/>
    </row>
    <row r="306" spans="39:55">
      <c r="AM306" s="89"/>
      <c r="AN306" s="89"/>
      <c r="AO306" s="89"/>
      <c r="AP306" s="89"/>
      <c r="AQ306" s="89"/>
      <c r="AR306" s="89"/>
      <c r="AS306" s="89"/>
      <c r="AT306" s="89"/>
      <c r="AU306" s="89"/>
      <c r="AV306" s="89"/>
      <c r="AW306" s="89"/>
      <c r="AX306" s="89"/>
      <c r="AY306" s="89"/>
      <c r="AZ306" s="89"/>
      <c r="BA306" s="89"/>
      <c r="BB306" s="89"/>
      <c r="BC306" s="89"/>
    </row>
    <row r="307" spans="39:55">
      <c r="AM307" s="89"/>
      <c r="AN307" s="89"/>
      <c r="AO307" s="89"/>
      <c r="AP307" s="89"/>
      <c r="AQ307" s="89"/>
      <c r="AR307" s="89"/>
      <c r="AS307" s="89"/>
      <c r="AT307" s="89"/>
      <c r="AU307" s="89"/>
      <c r="AV307" s="89"/>
      <c r="AW307" s="89"/>
      <c r="AX307" s="89"/>
      <c r="AY307" s="89"/>
      <c r="AZ307" s="89"/>
      <c r="BA307" s="89"/>
      <c r="BB307" s="89"/>
      <c r="BC307" s="89"/>
    </row>
    <row r="308" spans="39:55">
      <c r="AM308" s="89"/>
      <c r="AN308" s="89"/>
      <c r="AO308" s="89"/>
      <c r="AP308" s="89"/>
      <c r="AQ308" s="89"/>
      <c r="AR308" s="89"/>
      <c r="AS308" s="89"/>
      <c r="AT308" s="89"/>
      <c r="AU308" s="89"/>
      <c r="AV308" s="89"/>
      <c r="AW308" s="89"/>
      <c r="AX308" s="89"/>
      <c r="AY308" s="89"/>
      <c r="AZ308" s="89"/>
      <c r="BA308" s="89"/>
      <c r="BB308" s="89"/>
      <c r="BC308" s="89"/>
    </row>
    <row r="309" spans="39:55">
      <c r="AM309" s="89"/>
      <c r="AN309" s="89"/>
      <c r="AO309" s="89"/>
      <c r="AP309" s="89"/>
      <c r="AQ309" s="89"/>
      <c r="AR309" s="89"/>
      <c r="AS309" s="89"/>
      <c r="AT309" s="89"/>
      <c r="AU309" s="89"/>
      <c r="AV309" s="89"/>
      <c r="AW309" s="89"/>
      <c r="AX309" s="89"/>
      <c r="AY309" s="89"/>
      <c r="AZ309" s="89"/>
      <c r="BA309" s="89"/>
      <c r="BB309" s="89"/>
      <c r="BC309" s="89"/>
    </row>
    <row r="310" spans="39:55">
      <c r="AM310" s="89"/>
      <c r="AN310" s="89"/>
      <c r="AO310" s="89"/>
      <c r="AP310" s="89"/>
      <c r="AQ310" s="89"/>
      <c r="AR310" s="89"/>
      <c r="AS310" s="89"/>
      <c r="AT310" s="89"/>
      <c r="AU310" s="89"/>
      <c r="AV310" s="89"/>
      <c r="AW310" s="89"/>
      <c r="AX310" s="89"/>
      <c r="AY310" s="89"/>
      <c r="AZ310" s="89"/>
      <c r="BA310" s="89"/>
      <c r="BB310" s="89"/>
      <c r="BC310" s="89"/>
    </row>
    <row r="311" spans="39:55">
      <c r="AM311" s="89"/>
      <c r="AN311" s="89"/>
      <c r="AO311" s="89"/>
      <c r="AP311" s="89"/>
      <c r="AQ311" s="89"/>
      <c r="AR311" s="89"/>
      <c r="AS311" s="89"/>
      <c r="AT311" s="89"/>
      <c r="AU311" s="89"/>
      <c r="AV311" s="89"/>
      <c r="AW311" s="89"/>
      <c r="AX311" s="89"/>
      <c r="AY311" s="89"/>
      <c r="AZ311" s="89"/>
      <c r="BA311" s="89"/>
      <c r="BB311" s="89"/>
      <c r="BC311" s="89"/>
    </row>
    <row r="312" spans="39:55">
      <c r="AM312" s="89"/>
      <c r="AN312" s="89"/>
      <c r="AO312" s="89"/>
      <c r="AP312" s="89"/>
      <c r="AQ312" s="89"/>
      <c r="AR312" s="89"/>
      <c r="AS312" s="89"/>
      <c r="AT312" s="89"/>
      <c r="AU312" s="89"/>
      <c r="AV312" s="89"/>
      <c r="AW312" s="89"/>
      <c r="AX312" s="89"/>
      <c r="AY312" s="89"/>
      <c r="AZ312" s="89"/>
      <c r="BA312" s="89"/>
      <c r="BB312" s="89"/>
      <c r="BC312" s="89"/>
    </row>
    <row r="313" spans="39:55">
      <c r="AM313" s="89"/>
      <c r="AN313" s="89"/>
      <c r="AO313" s="89"/>
      <c r="AP313" s="89"/>
      <c r="AQ313" s="89"/>
      <c r="AR313" s="89"/>
      <c r="AS313" s="89"/>
      <c r="AT313" s="89"/>
      <c r="AU313" s="89"/>
      <c r="AV313" s="89"/>
      <c r="AW313" s="89"/>
      <c r="AX313" s="89"/>
      <c r="AY313" s="89"/>
      <c r="AZ313" s="89"/>
      <c r="BA313" s="89"/>
      <c r="BB313" s="89"/>
      <c r="BC313" s="89"/>
    </row>
    <row r="314" spans="39:55">
      <c r="AM314" s="89"/>
      <c r="AN314" s="89"/>
      <c r="AO314" s="89"/>
      <c r="AP314" s="89"/>
      <c r="AQ314" s="89"/>
      <c r="AR314" s="89"/>
      <c r="AS314" s="89"/>
      <c r="AT314" s="89"/>
      <c r="AU314" s="89"/>
      <c r="AV314" s="89"/>
      <c r="AW314" s="89"/>
      <c r="AX314" s="89"/>
      <c r="AY314" s="89"/>
      <c r="AZ314" s="89"/>
      <c r="BA314" s="89"/>
      <c r="BB314" s="89"/>
      <c r="BC314" s="89"/>
    </row>
    <row r="315" spans="39:55">
      <c r="AM315" s="89"/>
      <c r="AN315" s="89"/>
      <c r="AO315" s="89"/>
      <c r="AP315" s="89"/>
      <c r="AQ315" s="89"/>
      <c r="AR315" s="89"/>
      <c r="AS315" s="89"/>
      <c r="AT315" s="89"/>
      <c r="AU315" s="89"/>
      <c r="AV315" s="89"/>
      <c r="AW315" s="89"/>
      <c r="AX315" s="89"/>
      <c r="AY315" s="89"/>
      <c r="AZ315" s="89"/>
      <c r="BA315" s="89"/>
      <c r="BB315" s="89"/>
      <c r="BC315" s="89"/>
    </row>
    <row r="316" spans="39:55">
      <c r="AM316" s="89"/>
      <c r="AN316" s="89"/>
      <c r="AO316" s="89"/>
      <c r="AP316" s="89"/>
      <c r="AQ316" s="89"/>
      <c r="AR316" s="89"/>
      <c r="AS316" s="89"/>
      <c r="AT316" s="89"/>
      <c r="AU316" s="89"/>
      <c r="AV316" s="89"/>
      <c r="AW316" s="89"/>
      <c r="AX316" s="89"/>
      <c r="AY316" s="89"/>
      <c r="AZ316" s="89"/>
      <c r="BA316" s="89"/>
      <c r="BB316" s="89"/>
      <c r="BC316" s="89"/>
    </row>
    <row r="317" spans="39:55">
      <c r="AM317" s="89"/>
      <c r="AN317" s="89"/>
      <c r="AO317" s="89"/>
      <c r="AP317" s="89"/>
      <c r="AQ317" s="89"/>
      <c r="AR317" s="89"/>
      <c r="AS317" s="89"/>
      <c r="AT317" s="89"/>
      <c r="AU317" s="89"/>
      <c r="AV317" s="89"/>
      <c r="AW317" s="89"/>
      <c r="AX317" s="89"/>
      <c r="AY317" s="89"/>
      <c r="AZ317" s="89"/>
      <c r="BA317" s="89"/>
      <c r="BB317" s="89"/>
      <c r="BC317" s="89"/>
    </row>
    <row r="318" spans="39:55">
      <c r="AM318" s="89"/>
      <c r="AN318" s="89"/>
      <c r="AO318" s="89"/>
      <c r="AP318" s="89"/>
      <c r="AQ318" s="89"/>
      <c r="AR318" s="89"/>
      <c r="AS318" s="89"/>
      <c r="AT318" s="89"/>
      <c r="AU318" s="89"/>
      <c r="AV318" s="89"/>
      <c r="AW318" s="89"/>
      <c r="AX318" s="89"/>
      <c r="AY318" s="89"/>
      <c r="AZ318" s="89"/>
      <c r="BA318" s="89"/>
      <c r="BB318" s="89"/>
      <c r="BC318" s="89"/>
    </row>
    <row r="319" spans="39:55">
      <c r="AM319" s="89"/>
      <c r="AN319" s="89"/>
      <c r="AO319" s="89"/>
      <c r="AP319" s="89"/>
      <c r="AQ319" s="89"/>
      <c r="AR319" s="89"/>
      <c r="AS319" s="89"/>
      <c r="AT319" s="89"/>
      <c r="AU319" s="89"/>
      <c r="AV319" s="89"/>
      <c r="AW319" s="89"/>
      <c r="AX319" s="89"/>
      <c r="AY319" s="89"/>
      <c r="AZ319" s="89"/>
      <c r="BA319" s="89"/>
      <c r="BB319" s="89"/>
      <c r="BC319" s="89"/>
    </row>
    <row r="320" spans="39:55">
      <c r="AM320" s="89"/>
      <c r="AN320" s="89"/>
      <c r="AO320" s="89"/>
      <c r="AP320" s="89"/>
      <c r="AQ320" s="89"/>
      <c r="AR320" s="89"/>
      <c r="AS320" s="89"/>
      <c r="AT320" s="89"/>
      <c r="AU320" s="89"/>
      <c r="AV320" s="89"/>
      <c r="AW320" s="89"/>
      <c r="AX320" s="89"/>
      <c r="AY320" s="89"/>
      <c r="AZ320" s="89"/>
      <c r="BA320" s="89"/>
      <c r="BB320" s="89"/>
      <c r="BC320" s="89"/>
    </row>
    <row r="321" spans="39:55">
      <c r="AM321" s="89"/>
      <c r="AN321" s="89"/>
      <c r="AO321" s="89"/>
      <c r="AP321" s="89"/>
      <c r="AQ321" s="89"/>
      <c r="AR321" s="89"/>
      <c r="AS321" s="89"/>
      <c r="AT321" s="89"/>
      <c r="AU321" s="89"/>
      <c r="AV321" s="89"/>
      <c r="AW321" s="89"/>
      <c r="AX321" s="89"/>
      <c r="AY321" s="89"/>
      <c r="AZ321" s="89"/>
      <c r="BA321" s="89"/>
      <c r="BB321" s="89"/>
      <c r="BC321" s="89"/>
    </row>
    <row r="322" spans="39:55">
      <c r="AM322" s="89"/>
      <c r="AN322" s="89"/>
      <c r="AO322" s="89"/>
      <c r="AP322" s="89"/>
      <c r="AQ322" s="89"/>
      <c r="AR322" s="89"/>
      <c r="AS322" s="89"/>
      <c r="AT322" s="89"/>
      <c r="AU322" s="89"/>
      <c r="AV322" s="89"/>
      <c r="AW322" s="89"/>
      <c r="AX322" s="89"/>
      <c r="AY322" s="89"/>
      <c r="AZ322" s="89"/>
      <c r="BA322" s="89"/>
      <c r="BB322" s="89"/>
      <c r="BC322" s="89"/>
    </row>
    <row r="323" spans="39:55">
      <c r="AM323" s="89"/>
      <c r="AN323" s="89"/>
      <c r="AO323" s="89"/>
      <c r="AP323" s="89"/>
      <c r="AQ323" s="89"/>
      <c r="AR323" s="89"/>
      <c r="AS323" s="89"/>
      <c r="AT323" s="89"/>
      <c r="AU323" s="89"/>
      <c r="AV323" s="89"/>
      <c r="AW323" s="89"/>
      <c r="AX323" s="89"/>
      <c r="AY323" s="89"/>
      <c r="AZ323" s="89"/>
      <c r="BA323" s="89"/>
      <c r="BB323" s="89"/>
      <c r="BC323" s="89"/>
    </row>
    <row r="324" spans="39:55">
      <c r="AM324" s="89"/>
      <c r="AN324" s="89"/>
      <c r="AO324" s="89"/>
      <c r="AP324" s="89"/>
      <c r="AQ324" s="89"/>
      <c r="AR324" s="89"/>
      <c r="AS324" s="89"/>
      <c r="AT324" s="89"/>
      <c r="AU324" s="89"/>
      <c r="AV324" s="89"/>
      <c r="AW324" s="89"/>
      <c r="AX324" s="89"/>
      <c r="AY324" s="89"/>
      <c r="AZ324" s="89"/>
      <c r="BA324" s="89"/>
      <c r="BB324" s="89"/>
      <c r="BC324" s="89"/>
    </row>
    <row r="325" spans="39:55">
      <c r="AM325" s="89"/>
      <c r="AN325" s="89"/>
      <c r="AO325" s="89"/>
      <c r="AP325" s="89"/>
      <c r="AQ325" s="89"/>
      <c r="AR325" s="89"/>
      <c r="AS325" s="89"/>
      <c r="AT325" s="89"/>
      <c r="AU325" s="89"/>
      <c r="AV325" s="89"/>
      <c r="AW325" s="89"/>
      <c r="AX325" s="89"/>
      <c r="AY325" s="89"/>
      <c r="AZ325" s="89"/>
      <c r="BA325" s="89"/>
      <c r="BB325" s="89"/>
      <c r="BC325" s="89"/>
    </row>
    <row r="326" spans="39:55">
      <c r="AM326" s="89"/>
      <c r="AN326" s="89"/>
      <c r="AO326" s="89"/>
      <c r="AP326" s="89"/>
      <c r="AQ326" s="89"/>
      <c r="AR326" s="89"/>
      <c r="AS326" s="89"/>
      <c r="AT326" s="89"/>
      <c r="AU326" s="89"/>
      <c r="AV326" s="89"/>
      <c r="AW326" s="89"/>
      <c r="AX326" s="89"/>
      <c r="AY326" s="89"/>
      <c r="AZ326" s="89"/>
      <c r="BA326" s="89"/>
      <c r="BB326" s="89"/>
      <c r="BC326" s="89"/>
    </row>
    <row r="327" spans="39:55">
      <c r="AM327" s="89"/>
      <c r="AN327" s="89"/>
      <c r="AO327" s="89"/>
      <c r="AP327" s="89"/>
      <c r="AQ327" s="89"/>
      <c r="AR327" s="89"/>
      <c r="AS327" s="89"/>
      <c r="AT327" s="89"/>
      <c r="AU327" s="89"/>
      <c r="AV327" s="89"/>
      <c r="AW327" s="89"/>
      <c r="AX327" s="89"/>
      <c r="AY327" s="89"/>
      <c r="AZ327" s="89"/>
      <c r="BA327" s="89"/>
      <c r="BB327" s="89"/>
      <c r="BC327" s="89"/>
    </row>
    <row r="328" spans="39:55">
      <c r="AM328" s="89"/>
      <c r="AN328" s="89"/>
      <c r="AO328" s="89"/>
      <c r="AP328" s="89"/>
      <c r="AQ328" s="89"/>
      <c r="AR328" s="89"/>
      <c r="AS328" s="89"/>
      <c r="AT328" s="89"/>
      <c r="AU328" s="89"/>
      <c r="AV328" s="89"/>
      <c r="AW328" s="89"/>
      <c r="AX328" s="89"/>
      <c r="AY328" s="89"/>
      <c r="AZ328" s="89"/>
      <c r="BA328" s="89"/>
      <c r="BB328" s="89"/>
      <c r="BC328" s="89"/>
    </row>
    <row r="329" spans="39:55">
      <c r="AM329" s="89"/>
      <c r="AN329" s="89"/>
      <c r="AO329" s="89"/>
      <c r="AP329" s="89"/>
      <c r="AQ329" s="89"/>
      <c r="AR329" s="89"/>
      <c r="AS329" s="89"/>
      <c r="AT329" s="89"/>
      <c r="AU329" s="89"/>
      <c r="AV329" s="89"/>
      <c r="AW329" s="89"/>
      <c r="AX329" s="89"/>
      <c r="AY329" s="89"/>
      <c r="AZ329" s="89"/>
      <c r="BA329" s="89"/>
      <c r="BB329" s="89"/>
      <c r="BC329" s="89"/>
    </row>
    <row r="330" spans="39:55">
      <c r="AM330" s="89"/>
      <c r="AN330" s="89"/>
      <c r="AO330" s="89"/>
      <c r="AP330" s="89"/>
      <c r="AQ330" s="89"/>
      <c r="AR330" s="89"/>
      <c r="AS330" s="89"/>
      <c r="AT330" s="89"/>
      <c r="AU330" s="89"/>
      <c r="AV330" s="89"/>
      <c r="AW330" s="89"/>
      <c r="AX330" s="89"/>
      <c r="AY330" s="89"/>
      <c r="AZ330" s="89"/>
      <c r="BA330" s="89"/>
      <c r="BB330" s="89"/>
      <c r="BC330" s="89"/>
    </row>
    <row r="331" spans="39:55">
      <c r="AM331" s="89"/>
      <c r="AN331" s="89"/>
      <c r="AO331" s="89"/>
      <c r="AP331" s="89"/>
      <c r="AQ331" s="89"/>
      <c r="AR331" s="89"/>
      <c r="AS331" s="89"/>
      <c r="AT331" s="89"/>
      <c r="AU331" s="89"/>
      <c r="AV331" s="89"/>
      <c r="AW331" s="89"/>
      <c r="AX331" s="89"/>
      <c r="AY331" s="89"/>
      <c r="AZ331" s="89"/>
      <c r="BA331" s="89"/>
      <c r="BB331" s="89"/>
      <c r="BC331" s="89"/>
    </row>
    <row r="332" spans="39:55">
      <c r="AM332" s="89"/>
      <c r="AN332" s="89"/>
      <c r="AO332" s="89"/>
      <c r="AP332" s="89"/>
      <c r="AQ332" s="89"/>
      <c r="AR332" s="89"/>
      <c r="AS332" s="89"/>
      <c r="AT332" s="89"/>
      <c r="AU332" s="89"/>
      <c r="AV332" s="89"/>
      <c r="AW332" s="89"/>
      <c r="AX332" s="89"/>
      <c r="AY332" s="89"/>
      <c r="AZ332" s="89"/>
      <c r="BA332" s="89"/>
      <c r="BB332" s="89"/>
      <c r="BC332" s="89"/>
    </row>
    <row r="333" spans="39:55">
      <c r="AM333" s="89"/>
      <c r="AN333" s="89"/>
      <c r="AO333" s="89"/>
      <c r="AP333" s="89"/>
      <c r="AQ333" s="89"/>
      <c r="AR333" s="89"/>
      <c r="AS333" s="89"/>
      <c r="AT333" s="89"/>
      <c r="AU333" s="89"/>
      <c r="AV333" s="89"/>
      <c r="AW333" s="89"/>
      <c r="AX333" s="89"/>
      <c r="AY333" s="89"/>
      <c r="AZ333" s="89"/>
      <c r="BA333" s="89"/>
      <c r="BB333" s="89"/>
      <c r="BC333" s="89"/>
    </row>
    <row r="334" spans="39:55">
      <c r="AM334" s="89"/>
      <c r="AN334" s="89"/>
      <c r="AO334" s="89"/>
      <c r="AP334" s="89"/>
      <c r="AQ334" s="89"/>
      <c r="AR334" s="89"/>
      <c r="AS334" s="89"/>
      <c r="AT334" s="89"/>
      <c r="AU334" s="89"/>
      <c r="AV334" s="89"/>
      <c r="AW334" s="89"/>
      <c r="AX334" s="89"/>
      <c r="AY334" s="89"/>
      <c r="AZ334" s="89"/>
      <c r="BA334" s="89"/>
      <c r="BB334" s="89"/>
      <c r="BC334" s="89"/>
    </row>
    <row r="335" spans="39:55">
      <c r="AM335" s="89"/>
      <c r="AN335" s="89"/>
      <c r="AO335" s="89"/>
      <c r="AP335" s="89"/>
      <c r="AQ335" s="89"/>
      <c r="AR335" s="89"/>
      <c r="AS335" s="89"/>
      <c r="AT335" s="89"/>
      <c r="AU335" s="89"/>
      <c r="AV335" s="89"/>
      <c r="AW335" s="89"/>
      <c r="AX335" s="89"/>
      <c r="AY335" s="89"/>
      <c r="AZ335" s="89"/>
      <c r="BA335" s="89"/>
      <c r="BB335" s="89"/>
      <c r="BC335" s="89"/>
    </row>
    <row r="336" spans="39:55">
      <c r="AM336" s="89"/>
      <c r="AN336" s="89"/>
      <c r="AO336" s="89"/>
      <c r="AP336" s="89"/>
      <c r="AQ336" s="89"/>
      <c r="AR336" s="89"/>
      <c r="AS336" s="89"/>
      <c r="AT336" s="89"/>
      <c r="AU336" s="89"/>
      <c r="AV336" s="89"/>
      <c r="AW336" s="89"/>
      <c r="AX336" s="89"/>
      <c r="AY336" s="89"/>
      <c r="AZ336" s="89"/>
      <c r="BA336" s="89"/>
      <c r="BB336" s="89"/>
      <c r="BC336" s="89"/>
    </row>
    <row r="337" spans="39:55">
      <c r="AM337" s="89"/>
      <c r="AN337" s="89"/>
      <c r="AO337" s="89"/>
      <c r="AP337" s="89"/>
      <c r="AQ337" s="89"/>
      <c r="AR337" s="89"/>
      <c r="AS337" s="89"/>
      <c r="AT337" s="89"/>
      <c r="AU337" s="89"/>
      <c r="AV337" s="89"/>
      <c r="AW337" s="89"/>
      <c r="AX337" s="89"/>
      <c r="AY337" s="89"/>
      <c r="AZ337" s="89"/>
      <c r="BA337" s="89"/>
      <c r="BB337" s="89"/>
      <c r="BC337" s="89"/>
    </row>
    <row r="338" spans="39:55">
      <c r="AM338" s="89"/>
      <c r="AN338" s="89"/>
      <c r="AO338" s="89"/>
      <c r="AP338" s="89"/>
      <c r="AQ338" s="89"/>
      <c r="AR338" s="89"/>
      <c r="AS338" s="89"/>
      <c r="AT338" s="89"/>
      <c r="AU338" s="89"/>
      <c r="AV338" s="89"/>
      <c r="AW338" s="89"/>
      <c r="AX338" s="89"/>
      <c r="AY338" s="89"/>
      <c r="AZ338" s="89"/>
      <c r="BA338" s="89"/>
      <c r="BB338" s="89"/>
      <c r="BC338" s="89"/>
    </row>
    <row r="339" spans="39:55">
      <c r="AM339" s="89"/>
      <c r="AN339" s="89"/>
      <c r="AO339" s="89"/>
      <c r="AP339" s="89"/>
      <c r="AQ339" s="89"/>
      <c r="AR339" s="89"/>
      <c r="AS339" s="89"/>
      <c r="AT339" s="89"/>
      <c r="AU339" s="89"/>
      <c r="AV339" s="89"/>
      <c r="AW339" s="89"/>
      <c r="AX339" s="89"/>
      <c r="AY339" s="89"/>
      <c r="AZ339" s="89"/>
      <c r="BA339" s="89"/>
      <c r="BB339" s="89"/>
      <c r="BC339" s="89"/>
    </row>
    <row r="340" spans="39:55">
      <c r="AM340" s="89"/>
      <c r="AN340" s="89"/>
      <c r="AO340" s="89"/>
      <c r="AP340" s="89"/>
      <c r="AQ340" s="89"/>
      <c r="AR340" s="89"/>
      <c r="AS340" s="89"/>
      <c r="AT340" s="89"/>
      <c r="AU340" s="89"/>
      <c r="AV340" s="89"/>
      <c r="AW340" s="89"/>
      <c r="AX340" s="89"/>
      <c r="AY340" s="89"/>
      <c r="AZ340" s="89"/>
      <c r="BA340" s="89"/>
      <c r="BB340" s="89"/>
      <c r="BC340" s="89"/>
    </row>
    <row r="341" spans="39:55">
      <c r="AM341" s="89"/>
      <c r="AN341" s="89"/>
      <c r="AO341" s="89"/>
      <c r="AP341" s="89"/>
      <c r="AQ341" s="89"/>
      <c r="AR341" s="89"/>
      <c r="AS341" s="89"/>
      <c r="AT341" s="89"/>
      <c r="AU341" s="89"/>
      <c r="AV341" s="89"/>
      <c r="AW341" s="89"/>
      <c r="AX341" s="89"/>
      <c r="AY341" s="89"/>
      <c r="AZ341" s="89"/>
      <c r="BA341" s="89"/>
      <c r="BB341" s="89"/>
      <c r="BC341" s="89"/>
    </row>
    <row r="342" spans="39:55">
      <c r="AM342" s="89"/>
      <c r="AN342" s="89"/>
      <c r="AO342" s="89"/>
      <c r="AP342" s="89"/>
      <c r="AQ342" s="89"/>
      <c r="AR342" s="89"/>
      <c r="AS342" s="89"/>
      <c r="AT342" s="89"/>
      <c r="AU342" s="89"/>
      <c r="AV342" s="89"/>
      <c r="AW342" s="89"/>
      <c r="AX342" s="89"/>
      <c r="AY342" s="89"/>
      <c r="AZ342" s="89"/>
      <c r="BA342" s="89"/>
      <c r="BB342" s="89"/>
      <c r="BC342" s="89"/>
    </row>
    <row r="343" spans="39:55">
      <c r="AM343" s="89"/>
      <c r="AN343" s="89"/>
      <c r="AO343" s="89"/>
      <c r="AP343" s="89"/>
      <c r="AQ343" s="89"/>
      <c r="AR343" s="89"/>
      <c r="AS343" s="89"/>
      <c r="AT343" s="89"/>
      <c r="AU343" s="89"/>
      <c r="AV343" s="89"/>
      <c r="AW343" s="89"/>
      <c r="AX343" s="89"/>
      <c r="AY343" s="89"/>
      <c r="AZ343" s="89"/>
      <c r="BA343" s="89"/>
      <c r="BB343" s="89"/>
      <c r="BC343" s="89"/>
    </row>
    <row r="344" spans="39:55">
      <c r="AM344" s="89"/>
      <c r="AN344" s="89"/>
      <c r="AO344" s="89"/>
      <c r="AP344" s="89"/>
      <c r="AQ344" s="89"/>
      <c r="AR344" s="89"/>
      <c r="AS344" s="89"/>
      <c r="AT344" s="89"/>
      <c r="AU344" s="89"/>
      <c r="AV344" s="89"/>
      <c r="AW344" s="89"/>
      <c r="AX344" s="89"/>
      <c r="AY344" s="89"/>
      <c r="AZ344" s="89"/>
      <c r="BA344" s="89"/>
      <c r="BB344" s="89"/>
      <c r="BC344" s="89"/>
    </row>
    <row r="345" spans="39:55">
      <c r="AM345" s="89"/>
      <c r="AN345" s="89"/>
      <c r="AO345" s="89"/>
      <c r="AP345" s="89"/>
      <c r="AQ345" s="89"/>
      <c r="AR345" s="89"/>
      <c r="AS345" s="89"/>
      <c r="AT345" s="89"/>
      <c r="AU345" s="89"/>
      <c r="AV345" s="89"/>
      <c r="AW345" s="89"/>
      <c r="AX345" s="89"/>
      <c r="AY345" s="89"/>
      <c r="AZ345" s="89"/>
      <c r="BA345" s="89"/>
      <c r="BB345" s="89"/>
      <c r="BC345" s="89"/>
    </row>
    <row r="346" spans="39:55">
      <c r="AM346" s="89"/>
      <c r="AN346" s="89"/>
      <c r="AO346" s="89"/>
      <c r="AP346" s="89"/>
      <c r="AQ346" s="89"/>
      <c r="AR346" s="89"/>
      <c r="AS346" s="89"/>
      <c r="AT346" s="89"/>
      <c r="AU346" s="89"/>
      <c r="AV346" s="89"/>
      <c r="AW346" s="89"/>
      <c r="AX346" s="89"/>
      <c r="AY346" s="89"/>
      <c r="AZ346" s="89"/>
      <c r="BA346" s="89"/>
      <c r="BB346" s="89"/>
      <c r="BC346" s="89"/>
    </row>
    <row r="347" spans="39:55">
      <c r="AM347" s="89"/>
      <c r="AN347" s="89"/>
      <c r="AO347" s="89"/>
      <c r="AP347" s="89"/>
      <c r="AQ347" s="89"/>
      <c r="AR347" s="89"/>
      <c r="AS347" s="89"/>
      <c r="AT347" s="89"/>
      <c r="AU347" s="89"/>
      <c r="AV347" s="89"/>
      <c r="AW347" s="89"/>
      <c r="AX347" s="89"/>
      <c r="AY347" s="89"/>
      <c r="AZ347" s="89"/>
      <c r="BA347" s="89"/>
      <c r="BB347" s="89"/>
      <c r="BC347" s="89"/>
    </row>
    <row r="348" spans="39:55">
      <c r="AM348" s="89"/>
      <c r="AN348" s="89"/>
      <c r="AO348" s="89"/>
      <c r="AP348" s="89"/>
      <c r="AQ348" s="89"/>
      <c r="AR348" s="89"/>
      <c r="AS348" s="89"/>
      <c r="AT348" s="89"/>
      <c r="AU348" s="89"/>
      <c r="AV348" s="89"/>
      <c r="AW348" s="89"/>
      <c r="AX348" s="89"/>
      <c r="AY348" s="89"/>
      <c r="AZ348" s="89"/>
      <c r="BA348" s="89"/>
      <c r="BB348" s="89"/>
      <c r="BC348" s="89"/>
    </row>
    <row r="349" spans="39:55">
      <c r="AM349" s="89"/>
      <c r="AN349" s="89"/>
      <c r="AO349" s="89"/>
      <c r="AP349" s="89"/>
      <c r="AQ349" s="89"/>
      <c r="AR349" s="89"/>
      <c r="AS349" s="89"/>
      <c r="AT349" s="89"/>
      <c r="AU349" s="89"/>
      <c r="AV349" s="89"/>
      <c r="AW349" s="89"/>
      <c r="AX349" s="89"/>
      <c r="AY349" s="89"/>
      <c r="AZ349" s="89"/>
      <c r="BA349" s="89"/>
      <c r="BB349" s="89"/>
      <c r="BC349" s="89"/>
    </row>
    <row r="350" spans="39:55">
      <c r="AM350" s="89"/>
      <c r="AN350" s="89"/>
      <c r="AO350" s="89"/>
      <c r="AP350" s="89"/>
      <c r="AQ350" s="89"/>
      <c r="AR350" s="89"/>
      <c r="AS350" s="89"/>
      <c r="AT350" s="89"/>
      <c r="AU350" s="89"/>
      <c r="AV350" s="89"/>
      <c r="AW350" s="89"/>
      <c r="AX350" s="89"/>
      <c r="AY350" s="89"/>
      <c r="AZ350" s="89"/>
      <c r="BA350" s="89"/>
      <c r="BB350" s="89"/>
      <c r="BC350" s="89"/>
    </row>
    <row r="351" spans="39:55">
      <c r="AM351" s="89"/>
      <c r="AN351" s="89"/>
      <c r="AO351" s="89"/>
      <c r="AP351" s="89"/>
      <c r="AQ351" s="89"/>
      <c r="AR351" s="89"/>
      <c r="AS351" s="89"/>
      <c r="AT351" s="89"/>
      <c r="AU351" s="89"/>
      <c r="AV351" s="89"/>
      <c r="AW351" s="89"/>
      <c r="AX351" s="89"/>
      <c r="AY351" s="89"/>
      <c r="AZ351" s="89"/>
      <c r="BA351" s="89"/>
      <c r="BB351" s="89"/>
      <c r="BC351" s="89"/>
    </row>
    <row r="352" spans="39:55">
      <c r="AM352" s="89"/>
      <c r="AN352" s="89"/>
      <c r="AO352" s="89"/>
      <c r="AP352" s="89"/>
      <c r="AQ352" s="89"/>
      <c r="AR352" s="89"/>
      <c r="AS352" s="89"/>
      <c r="AT352" s="89"/>
      <c r="AU352" s="89"/>
      <c r="AV352" s="89"/>
      <c r="AW352" s="89"/>
      <c r="AX352" s="89"/>
      <c r="AY352" s="89"/>
      <c r="AZ352" s="89"/>
      <c r="BA352" s="89"/>
      <c r="BB352" s="89"/>
      <c r="BC352" s="89"/>
    </row>
    <row r="353" spans="39:55">
      <c r="AM353" s="89"/>
      <c r="AN353" s="89"/>
      <c r="AO353" s="89"/>
      <c r="AP353" s="89"/>
      <c r="AQ353" s="89"/>
      <c r="AR353" s="89"/>
      <c r="AS353" s="89"/>
      <c r="AT353" s="89"/>
      <c r="AU353" s="89"/>
      <c r="AV353" s="89"/>
      <c r="AW353" s="89"/>
      <c r="AX353" s="89"/>
      <c r="AY353" s="89"/>
      <c r="AZ353" s="89"/>
      <c r="BA353" s="89"/>
      <c r="BB353" s="89"/>
      <c r="BC353" s="89"/>
    </row>
    <row r="354" spans="39:55">
      <c r="AM354" s="89"/>
      <c r="AN354" s="89"/>
      <c r="AO354" s="89"/>
      <c r="AP354" s="89"/>
      <c r="AQ354" s="89"/>
      <c r="AR354" s="89"/>
      <c r="AS354" s="89"/>
      <c r="AT354" s="89"/>
      <c r="AU354" s="89"/>
      <c r="AV354" s="89"/>
      <c r="AW354" s="89"/>
      <c r="AX354" s="89"/>
      <c r="AY354" s="89"/>
      <c r="AZ354" s="89"/>
      <c r="BA354" s="89"/>
      <c r="BB354" s="89"/>
      <c r="BC354" s="89"/>
    </row>
    <row r="355" spans="39:55">
      <c r="AM355" s="89"/>
      <c r="AN355" s="89"/>
      <c r="AO355" s="89"/>
      <c r="AP355" s="89"/>
      <c r="AQ355" s="89"/>
      <c r="AR355" s="89"/>
      <c r="AS355" s="89"/>
      <c r="AT355" s="89"/>
      <c r="AU355" s="89"/>
      <c r="AV355" s="89"/>
      <c r="AW355" s="89"/>
      <c r="AX355" s="89"/>
      <c r="AY355" s="89"/>
      <c r="AZ355" s="89"/>
      <c r="BA355" s="89"/>
      <c r="BB355" s="89"/>
      <c r="BC355" s="89"/>
    </row>
    <row r="356" spans="39:55">
      <c r="AM356" s="89"/>
      <c r="AN356" s="89"/>
      <c r="AO356" s="89"/>
      <c r="AP356" s="89"/>
      <c r="AQ356" s="89"/>
      <c r="AR356" s="89"/>
      <c r="AS356" s="89"/>
      <c r="AT356" s="89"/>
      <c r="AU356" s="89"/>
      <c r="AV356" s="89"/>
      <c r="AW356" s="89"/>
      <c r="AX356" s="89"/>
      <c r="AY356" s="89"/>
      <c r="AZ356" s="89"/>
      <c r="BA356" s="89"/>
      <c r="BB356" s="89"/>
      <c r="BC356" s="89"/>
    </row>
    <row r="357" spans="39:55">
      <c r="AM357" s="89"/>
      <c r="AN357" s="89"/>
      <c r="AO357" s="89"/>
      <c r="AP357" s="89"/>
      <c r="AQ357" s="89"/>
      <c r="AR357" s="89"/>
      <c r="AS357" s="89"/>
      <c r="AT357" s="89"/>
      <c r="AU357" s="89"/>
      <c r="AV357" s="89"/>
      <c r="AW357" s="89"/>
      <c r="AX357" s="89"/>
      <c r="AY357" s="89"/>
      <c r="AZ357" s="89"/>
      <c r="BA357" s="89"/>
      <c r="BB357" s="89"/>
      <c r="BC357" s="89"/>
    </row>
    <row r="358" spans="39:55">
      <c r="AM358" s="89"/>
      <c r="AN358" s="89"/>
      <c r="AO358" s="89"/>
      <c r="AP358" s="89"/>
      <c r="AQ358" s="89"/>
      <c r="AR358" s="89"/>
      <c r="AS358" s="89"/>
      <c r="AT358" s="89"/>
      <c r="AU358" s="89"/>
      <c r="AV358" s="89"/>
      <c r="AW358" s="89"/>
      <c r="AX358" s="89"/>
      <c r="AY358" s="89"/>
      <c r="AZ358" s="89"/>
      <c r="BA358" s="89"/>
      <c r="BB358" s="89"/>
      <c r="BC358" s="89"/>
    </row>
    <row r="359" spans="39:55">
      <c r="AM359" s="89"/>
      <c r="AN359" s="89"/>
      <c r="AO359" s="89"/>
      <c r="AP359" s="89"/>
      <c r="AQ359" s="89"/>
      <c r="AR359" s="89"/>
      <c r="AS359" s="89"/>
      <c r="AT359" s="89"/>
      <c r="AU359" s="89"/>
      <c r="AV359" s="89"/>
      <c r="AW359" s="89"/>
      <c r="AX359" s="89"/>
      <c r="AY359" s="89"/>
      <c r="AZ359" s="89"/>
      <c r="BA359" s="89"/>
      <c r="BB359" s="89"/>
      <c r="BC359" s="89"/>
    </row>
    <row r="360" spans="39:55">
      <c r="AM360" s="89"/>
      <c r="AN360" s="89"/>
      <c r="AO360" s="89"/>
      <c r="AP360" s="89"/>
      <c r="AQ360" s="89"/>
      <c r="AR360" s="89"/>
      <c r="AS360" s="89"/>
      <c r="AT360" s="89"/>
      <c r="AU360" s="89"/>
      <c r="AV360" s="89"/>
      <c r="AW360" s="89"/>
      <c r="AX360" s="89"/>
      <c r="AY360" s="89"/>
      <c r="AZ360" s="89"/>
      <c r="BA360" s="89"/>
      <c r="BB360" s="89"/>
      <c r="BC360" s="89"/>
    </row>
    <row r="361" spans="39:55">
      <c r="AM361" s="89"/>
      <c r="AN361" s="89"/>
      <c r="AO361" s="89"/>
      <c r="AP361" s="89"/>
      <c r="AQ361" s="89"/>
      <c r="AR361" s="89"/>
      <c r="AS361" s="89"/>
      <c r="AT361" s="89"/>
      <c r="AU361" s="89"/>
      <c r="AV361" s="89"/>
      <c r="AW361" s="89"/>
      <c r="AX361" s="89"/>
      <c r="AY361" s="89"/>
      <c r="AZ361" s="89"/>
      <c r="BA361" s="89"/>
      <c r="BB361" s="89"/>
      <c r="BC361" s="89"/>
    </row>
    <row r="362" spans="39:55">
      <c r="AM362" s="89"/>
      <c r="AN362" s="89"/>
      <c r="AO362" s="89"/>
      <c r="AP362" s="89"/>
      <c r="AQ362" s="89"/>
      <c r="AR362" s="89"/>
      <c r="AS362" s="89"/>
      <c r="AT362" s="89"/>
      <c r="AU362" s="89"/>
      <c r="AV362" s="89"/>
      <c r="AW362" s="89"/>
      <c r="AX362" s="89"/>
      <c r="AY362" s="89"/>
      <c r="AZ362" s="89"/>
      <c r="BA362" s="89"/>
      <c r="BB362" s="89"/>
      <c r="BC362" s="89"/>
    </row>
    <row r="363" spans="39:55">
      <c r="AM363" s="89"/>
      <c r="AN363" s="89"/>
      <c r="AO363" s="89"/>
      <c r="AP363" s="89"/>
      <c r="AQ363" s="89"/>
      <c r="AR363" s="89"/>
      <c r="AS363" s="89"/>
      <c r="AT363" s="89"/>
      <c r="AU363" s="89"/>
      <c r="AV363" s="89"/>
      <c r="AW363" s="89"/>
      <c r="AX363" s="89"/>
      <c r="AY363" s="89"/>
      <c r="AZ363" s="89"/>
      <c r="BA363" s="89"/>
      <c r="BB363" s="89"/>
      <c r="BC363" s="89"/>
    </row>
    <row r="364" spans="39:55">
      <c r="AM364" s="89"/>
      <c r="AN364" s="89"/>
      <c r="AO364" s="89"/>
      <c r="AP364" s="89"/>
      <c r="AQ364" s="89"/>
      <c r="AR364" s="89"/>
      <c r="AS364" s="89"/>
      <c r="AT364" s="89"/>
      <c r="AU364" s="89"/>
      <c r="AV364" s="89"/>
      <c r="AW364" s="89"/>
      <c r="AX364" s="89"/>
      <c r="AY364" s="89"/>
      <c r="AZ364" s="89"/>
      <c r="BA364" s="89"/>
      <c r="BB364" s="89"/>
      <c r="BC364" s="89"/>
    </row>
    <row r="365" spans="39:55">
      <c r="AM365" s="89"/>
      <c r="AN365" s="89"/>
      <c r="AO365" s="89"/>
      <c r="AP365" s="89"/>
      <c r="AQ365" s="89"/>
      <c r="AR365" s="89"/>
      <c r="AS365" s="89"/>
      <c r="AT365" s="89"/>
      <c r="AU365" s="89"/>
      <c r="AV365" s="89"/>
      <c r="AW365" s="89"/>
      <c r="AX365" s="89"/>
      <c r="AY365" s="89"/>
      <c r="AZ365" s="89"/>
      <c r="BA365" s="89"/>
      <c r="BB365" s="89"/>
      <c r="BC365" s="89"/>
    </row>
    <row r="366" spans="39:55">
      <c r="AM366" s="89"/>
      <c r="AN366" s="89"/>
      <c r="AO366" s="89"/>
      <c r="AP366" s="89"/>
      <c r="AQ366" s="89"/>
      <c r="AR366" s="89"/>
      <c r="AS366" s="89"/>
      <c r="AT366" s="89"/>
      <c r="AU366" s="89"/>
      <c r="AV366" s="89"/>
      <c r="AW366" s="89"/>
      <c r="AX366" s="89"/>
      <c r="AY366" s="89"/>
      <c r="AZ366" s="89"/>
      <c r="BA366" s="89"/>
      <c r="BB366" s="89"/>
      <c r="BC366" s="89"/>
    </row>
    <row r="367" spans="39:55">
      <c r="AM367" s="89"/>
      <c r="AN367" s="89"/>
      <c r="AO367" s="89"/>
      <c r="AP367" s="89"/>
      <c r="AQ367" s="89"/>
      <c r="AR367" s="89"/>
      <c r="AS367" s="89"/>
      <c r="AT367" s="89"/>
      <c r="AU367" s="89"/>
      <c r="AV367" s="89"/>
      <c r="AW367" s="89"/>
      <c r="AX367" s="89"/>
      <c r="AY367" s="89"/>
      <c r="AZ367" s="89"/>
      <c r="BA367" s="89"/>
      <c r="BB367" s="89"/>
      <c r="BC367" s="89"/>
    </row>
    <row r="368" spans="39:55">
      <c r="AM368" s="89"/>
      <c r="AN368" s="89"/>
      <c r="AO368" s="89"/>
      <c r="AP368" s="89"/>
      <c r="AQ368" s="89"/>
      <c r="AR368" s="89"/>
      <c r="AS368" s="89"/>
      <c r="AT368" s="89"/>
      <c r="AU368" s="89"/>
      <c r="AV368" s="89"/>
      <c r="AW368" s="89"/>
      <c r="AX368" s="89"/>
      <c r="AY368" s="89"/>
      <c r="AZ368" s="89"/>
      <c r="BA368" s="89"/>
      <c r="BB368" s="89"/>
      <c r="BC368" s="89"/>
    </row>
    <row r="369" spans="39:55">
      <c r="AM369" s="89"/>
      <c r="AN369" s="89"/>
      <c r="AO369" s="89"/>
      <c r="AP369" s="89"/>
      <c r="AQ369" s="89"/>
      <c r="AR369" s="89"/>
      <c r="AS369" s="89"/>
      <c r="AT369" s="89"/>
      <c r="AU369" s="89"/>
      <c r="AV369" s="89"/>
      <c r="AW369" s="89"/>
      <c r="AX369" s="89"/>
      <c r="AY369" s="89"/>
      <c r="AZ369" s="89"/>
      <c r="BA369" s="89"/>
      <c r="BB369" s="89"/>
      <c r="BC369" s="89"/>
    </row>
    <row r="370" spans="39:55">
      <c r="AM370" s="89"/>
      <c r="AN370" s="89"/>
      <c r="AO370" s="89"/>
      <c r="AP370" s="89"/>
      <c r="AQ370" s="89"/>
      <c r="AR370" s="89"/>
      <c r="AS370" s="89"/>
      <c r="AT370" s="89"/>
      <c r="AU370" s="89"/>
      <c r="AV370" s="89"/>
      <c r="AW370" s="89"/>
      <c r="AX370" s="89"/>
      <c r="AY370" s="89"/>
      <c r="AZ370" s="89"/>
      <c r="BA370" s="89"/>
      <c r="BB370" s="89"/>
      <c r="BC370" s="89"/>
    </row>
    <row r="371" spans="39:55">
      <c r="AM371" s="89"/>
      <c r="AN371" s="89"/>
      <c r="AO371" s="89"/>
      <c r="AP371" s="89"/>
      <c r="AQ371" s="89"/>
      <c r="AR371" s="89"/>
      <c r="AS371" s="89"/>
      <c r="AT371" s="89"/>
      <c r="AU371" s="89"/>
      <c r="AV371" s="89"/>
      <c r="AW371" s="89"/>
      <c r="AX371" s="89"/>
      <c r="AY371" s="89"/>
      <c r="AZ371" s="89"/>
      <c r="BA371" s="89"/>
      <c r="BB371" s="89"/>
      <c r="BC371" s="89"/>
    </row>
    <row r="372" spans="39:55">
      <c r="AM372" s="89"/>
      <c r="AN372" s="89"/>
      <c r="AO372" s="89"/>
      <c r="AP372" s="89"/>
      <c r="AQ372" s="89"/>
      <c r="AR372" s="89"/>
      <c r="AS372" s="89"/>
      <c r="AT372" s="89"/>
      <c r="AU372" s="89"/>
      <c r="AV372" s="89"/>
      <c r="AW372" s="89"/>
      <c r="AX372" s="89"/>
      <c r="AY372" s="89"/>
      <c r="AZ372" s="89"/>
      <c r="BA372" s="89"/>
      <c r="BB372" s="89"/>
      <c r="BC372" s="89"/>
    </row>
    <row r="373" spans="39:55">
      <c r="AM373" s="89"/>
      <c r="AN373" s="89"/>
      <c r="AO373" s="89"/>
      <c r="AP373" s="89"/>
      <c r="AQ373" s="89"/>
      <c r="AR373" s="89"/>
      <c r="AS373" s="89"/>
      <c r="AT373" s="89"/>
      <c r="AU373" s="89"/>
      <c r="AV373" s="89"/>
      <c r="AW373" s="89"/>
      <c r="AX373" s="89"/>
      <c r="AY373" s="89"/>
      <c r="AZ373" s="89"/>
      <c r="BA373" s="89"/>
      <c r="BB373" s="89"/>
      <c r="BC373" s="89"/>
    </row>
    <row r="374" spans="39:55">
      <c r="AM374" s="89"/>
      <c r="AN374" s="89"/>
      <c r="AO374" s="89"/>
      <c r="AP374" s="89"/>
      <c r="AQ374" s="89"/>
      <c r="AR374" s="89"/>
      <c r="AS374" s="89"/>
      <c r="AT374" s="89"/>
      <c r="AU374" s="89"/>
      <c r="AV374" s="89"/>
      <c r="AW374" s="89"/>
      <c r="AX374" s="89"/>
      <c r="AY374" s="89"/>
      <c r="AZ374" s="89"/>
      <c r="BA374" s="89"/>
      <c r="BB374" s="89"/>
      <c r="BC374" s="89"/>
    </row>
    <row r="375" spans="39:55">
      <c r="AM375" s="89"/>
      <c r="AN375" s="89"/>
      <c r="AO375" s="89"/>
      <c r="AP375" s="89"/>
      <c r="AQ375" s="89"/>
      <c r="AR375" s="89"/>
      <c r="AS375" s="89"/>
      <c r="AT375" s="89"/>
      <c r="AU375" s="89"/>
      <c r="AV375" s="89"/>
      <c r="AW375" s="89"/>
      <c r="AX375" s="89"/>
      <c r="AY375" s="89"/>
      <c r="AZ375" s="89"/>
      <c r="BA375" s="89"/>
      <c r="BB375" s="89"/>
      <c r="BC375" s="89"/>
    </row>
    <row r="376" spans="39:55">
      <c r="AM376" s="89"/>
      <c r="AN376" s="89"/>
      <c r="AO376" s="89"/>
      <c r="AP376" s="89"/>
      <c r="AQ376" s="89"/>
      <c r="AR376" s="89"/>
      <c r="AS376" s="89"/>
      <c r="AT376" s="89"/>
      <c r="AU376" s="89"/>
      <c r="AV376" s="89"/>
      <c r="AW376" s="89"/>
      <c r="AX376" s="89"/>
      <c r="AY376" s="89"/>
      <c r="AZ376" s="89"/>
      <c r="BA376" s="89"/>
      <c r="BB376" s="89"/>
      <c r="BC376" s="89"/>
    </row>
    <row r="377" spans="39:55">
      <c r="AM377" s="89"/>
      <c r="AN377" s="89"/>
      <c r="AO377" s="89"/>
      <c r="AP377" s="89"/>
      <c r="AQ377" s="89"/>
      <c r="AR377" s="89"/>
      <c r="AS377" s="89"/>
      <c r="AT377" s="89"/>
      <c r="AU377" s="89"/>
      <c r="AV377" s="89"/>
      <c r="AW377" s="89"/>
      <c r="AX377" s="89"/>
      <c r="AY377" s="89"/>
      <c r="AZ377" s="89"/>
      <c r="BA377" s="89"/>
      <c r="BB377" s="89"/>
      <c r="BC377" s="89"/>
    </row>
    <row r="378" spans="39:55">
      <c r="AM378" s="89"/>
      <c r="AN378" s="89"/>
      <c r="AO378" s="89"/>
      <c r="AP378" s="89"/>
      <c r="AQ378" s="89"/>
      <c r="AR378" s="89"/>
      <c r="AS378" s="89"/>
      <c r="AT378" s="89"/>
      <c r="AU378" s="89"/>
      <c r="AV378" s="89"/>
      <c r="AW378" s="89"/>
      <c r="AX378" s="89"/>
      <c r="AY378" s="89"/>
      <c r="AZ378" s="89"/>
      <c r="BA378" s="89"/>
      <c r="BB378" s="89"/>
      <c r="BC378" s="89"/>
    </row>
    <row r="379" spans="39:55">
      <c r="AM379" s="89"/>
      <c r="AN379" s="89"/>
      <c r="AO379" s="89"/>
      <c r="AP379" s="89"/>
      <c r="AQ379" s="89"/>
      <c r="AR379" s="89"/>
      <c r="AS379" s="89"/>
      <c r="AT379" s="89"/>
      <c r="AU379" s="89"/>
      <c r="AV379" s="89"/>
      <c r="AW379" s="89"/>
      <c r="AX379" s="89"/>
      <c r="AY379" s="89"/>
      <c r="AZ379" s="89"/>
      <c r="BA379" s="89"/>
      <c r="BB379" s="89"/>
      <c r="BC379" s="89"/>
    </row>
    <row r="380" spans="39:55">
      <c r="AM380" s="89"/>
      <c r="AN380" s="89"/>
      <c r="AO380" s="89"/>
      <c r="AP380" s="89"/>
      <c r="AQ380" s="89"/>
      <c r="AR380" s="89"/>
      <c r="AS380" s="89"/>
      <c r="AT380" s="89"/>
      <c r="AU380" s="89"/>
      <c r="AV380" s="89"/>
      <c r="AW380" s="89"/>
      <c r="AX380" s="89"/>
      <c r="AY380" s="89"/>
      <c r="AZ380" s="89"/>
      <c r="BA380" s="89"/>
      <c r="BB380" s="89"/>
      <c r="BC380" s="89"/>
    </row>
    <row r="381" spans="39:55">
      <c r="AM381" s="89"/>
      <c r="AN381" s="89"/>
      <c r="AO381" s="89"/>
      <c r="AP381" s="89"/>
      <c r="AQ381" s="89"/>
      <c r="AR381" s="89"/>
      <c r="AS381" s="89"/>
      <c r="AT381" s="89"/>
      <c r="AU381" s="89"/>
      <c r="AV381" s="89"/>
      <c r="AW381" s="89"/>
      <c r="AX381" s="89"/>
      <c r="AY381" s="89"/>
      <c r="AZ381" s="89"/>
      <c r="BA381" s="89"/>
      <c r="BB381" s="89"/>
      <c r="BC381" s="89"/>
    </row>
    <row r="382" spans="39:55">
      <c r="AM382" s="89"/>
      <c r="AN382" s="89"/>
      <c r="AO382" s="89"/>
      <c r="AP382" s="89"/>
      <c r="AQ382" s="89"/>
      <c r="AR382" s="89"/>
      <c r="AS382" s="89"/>
      <c r="AT382" s="89"/>
      <c r="AU382" s="89"/>
      <c r="AV382" s="89"/>
      <c r="AW382" s="89"/>
      <c r="AX382" s="89"/>
      <c r="AY382" s="89"/>
      <c r="AZ382" s="89"/>
      <c r="BA382" s="89"/>
      <c r="BB382" s="89"/>
      <c r="BC382" s="89"/>
    </row>
    <row r="383" spans="39:55">
      <c r="AM383" s="89"/>
      <c r="AN383" s="89"/>
      <c r="AO383" s="89"/>
      <c r="AP383" s="89"/>
      <c r="AQ383" s="89"/>
      <c r="AR383" s="89"/>
      <c r="AS383" s="89"/>
      <c r="AT383" s="89"/>
      <c r="AU383" s="89"/>
      <c r="AV383" s="89"/>
      <c r="AW383" s="89"/>
      <c r="AX383" s="89"/>
      <c r="AY383" s="89"/>
      <c r="AZ383" s="89"/>
      <c r="BA383" s="89"/>
      <c r="BB383" s="89"/>
      <c r="BC383" s="89"/>
    </row>
    <row r="384" spans="39:55">
      <c r="AM384" s="89"/>
      <c r="AN384" s="89"/>
      <c r="AO384" s="89"/>
      <c r="AP384" s="89"/>
      <c r="AQ384" s="89"/>
      <c r="AR384" s="89"/>
      <c r="AS384" s="89"/>
      <c r="AT384" s="89"/>
      <c r="AU384" s="89"/>
      <c r="AV384" s="89"/>
      <c r="AW384" s="89"/>
      <c r="AX384" s="89"/>
      <c r="AY384" s="89"/>
      <c r="AZ384" s="89"/>
      <c r="BA384" s="89"/>
      <c r="BB384" s="89"/>
      <c r="BC384" s="89"/>
    </row>
    <row r="385" spans="39:55">
      <c r="AM385" s="89"/>
      <c r="AN385" s="89"/>
      <c r="AO385" s="89"/>
      <c r="AP385" s="89"/>
      <c r="AQ385" s="89"/>
      <c r="AR385" s="89"/>
      <c r="AS385" s="89"/>
      <c r="AT385" s="89"/>
      <c r="AU385" s="89"/>
      <c r="AV385" s="89"/>
      <c r="AW385" s="89"/>
      <c r="AX385" s="89"/>
      <c r="AY385" s="89"/>
      <c r="AZ385" s="89"/>
      <c r="BA385" s="89"/>
      <c r="BB385" s="89"/>
      <c r="BC385" s="89"/>
    </row>
    <row r="386" spans="39:55">
      <c r="AM386" s="89"/>
      <c r="AN386" s="89"/>
      <c r="AO386" s="89"/>
      <c r="AP386" s="89"/>
      <c r="AQ386" s="89"/>
      <c r="AR386" s="89"/>
      <c r="AS386" s="89"/>
      <c r="AT386" s="89"/>
      <c r="AU386" s="89"/>
      <c r="AV386" s="89"/>
      <c r="AW386" s="89"/>
      <c r="AX386" s="89"/>
      <c r="AY386" s="89"/>
      <c r="AZ386" s="89"/>
      <c r="BA386" s="89"/>
      <c r="BB386" s="89"/>
      <c r="BC386" s="89"/>
    </row>
    <row r="387" spans="39:55">
      <c r="AM387" s="89"/>
      <c r="AN387" s="89"/>
      <c r="AO387" s="89"/>
      <c r="AP387" s="89"/>
      <c r="AQ387" s="89"/>
      <c r="AR387" s="89"/>
      <c r="AS387" s="89"/>
      <c r="AT387" s="89"/>
      <c r="AU387" s="89"/>
      <c r="AV387" s="89"/>
      <c r="AW387" s="89"/>
      <c r="AX387" s="89"/>
      <c r="AY387" s="89"/>
      <c r="AZ387" s="89"/>
      <c r="BA387" s="89"/>
      <c r="BB387" s="89"/>
      <c r="BC387" s="89"/>
    </row>
    <row r="388" spans="39:55">
      <c r="AM388" s="89"/>
      <c r="AN388" s="89"/>
      <c r="AO388" s="89"/>
      <c r="AP388" s="89"/>
      <c r="AQ388" s="89"/>
      <c r="AR388" s="89"/>
      <c r="AS388" s="89"/>
      <c r="AT388" s="89"/>
      <c r="AU388" s="89"/>
      <c r="AV388" s="89"/>
      <c r="AW388" s="89"/>
      <c r="AX388" s="89"/>
      <c r="AY388" s="89"/>
      <c r="AZ388" s="89"/>
      <c r="BA388" s="89"/>
      <c r="BB388" s="89"/>
      <c r="BC388" s="89"/>
    </row>
    <row r="389" spans="39:55">
      <c r="AM389" s="89"/>
      <c r="AN389" s="89"/>
      <c r="AO389" s="89"/>
      <c r="AP389" s="89"/>
      <c r="AQ389" s="89"/>
      <c r="AR389" s="89"/>
      <c r="AS389" s="89"/>
      <c r="AT389" s="89"/>
      <c r="AU389" s="89"/>
      <c r="AV389" s="89"/>
      <c r="AW389" s="89"/>
      <c r="AX389" s="89"/>
      <c r="AY389" s="89"/>
      <c r="AZ389" s="89"/>
      <c r="BA389" s="89"/>
      <c r="BB389" s="89"/>
      <c r="BC389" s="89"/>
    </row>
    <row r="390" spans="39:55">
      <c r="AM390" s="89"/>
      <c r="AN390" s="89"/>
      <c r="AO390" s="89"/>
      <c r="AP390" s="89"/>
      <c r="AQ390" s="89"/>
      <c r="AR390" s="89"/>
      <c r="AS390" s="89"/>
      <c r="AT390" s="89"/>
      <c r="AU390" s="89"/>
      <c r="AV390" s="89"/>
      <c r="AW390" s="89"/>
      <c r="AX390" s="89"/>
      <c r="AY390" s="89"/>
      <c r="AZ390" s="89"/>
      <c r="BA390" s="89"/>
      <c r="BB390" s="89"/>
      <c r="BC390" s="89"/>
    </row>
    <row r="391" spans="39:55">
      <c r="AM391" s="89"/>
      <c r="AN391" s="89"/>
      <c r="AO391" s="89"/>
      <c r="AP391" s="89"/>
      <c r="AQ391" s="89"/>
      <c r="AR391" s="89"/>
      <c r="AS391" s="89"/>
      <c r="AT391" s="89"/>
      <c r="AU391" s="89"/>
      <c r="AV391" s="89"/>
      <c r="AW391" s="89"/>
      <c r="AX391" s="89"/>
      <c r="AY391" s="89"/>
      <c r="AZ391" s="89"/>
      <c r="BA391" s="89"/>
      <c r="BB391" s="89"/>
      <c r="BC391" s="89"/>
    </row>
    <row r="392" spans="39:55">
      <c r="AM392" s="89"/>
      <c r="AN392" s="89"/>
      <c r="AO392" s="89"/>
      <c r="AP392" s="89"/>
      <c r="AQ392" s="89"/>
      <c r="AR392" s="89"/>
      <c r="AS392" s="89"/>
      <c r="AT392" s="89"/>
      <c r="AU392" s="89"/>
      <c r="AV392" s="89"/>
      <c r="AW392" s="89"/>
      <c r="AX392" s="89"/>
      <c r="AY392" s="89"/>
      <c r="AZ392" s="89"/>
      <c r="BA392" s="89"/>
      <c r="BB392" s="89"/>
      <c r="BC392" s="89"/>
    </row>
    <row r="393" spans="39:55">
      <c r="AM393" s="89"/>
      <c r="AN393" s="89"/>
      <c r="AO393" s="89"/>
      <c r="AP393" s="89"/>
      <c r="AQ393" s="89"/>
      <c r="AR393" s="89"/>
      <c r="AS393" s="89"/>
      <c r="AT393" s="89"/>
      <c r="AU393" s="89"/>
      <c r="AV393" s="89"/>
      <c r="AW393" s="89"/>
      <c r="AX393" s="89"/>
      <c r="AY393" s="89"/>
      <c r="AZ393" s="89"/>
      <c r="BA393" s="89"/>
      <c r="BB393" s="89"/>
      <c r="BC393" s="89"/>
    </row>
    <row r="394" spans="39:55">
      <c r="AM394" s="89"/>
      <c r="AN394" s="89"/>
      <c r="AO394" s="89"/>
      <c r="AP394" s="89"/>
      <c r="AQ394" s="89"/>
      <c r="AR394" s="89"/>
      <c r="AS394" s="89"/>
      <c r="AT394" s="89"/>
      <c r="AU394" s="89"/>
      <c r="AV394" s="89"/>
      <c r="AW394" s="89"/>
      <c r="AX394" s="89"/>
      <c r="AY394" s="89"/>
      <c r="AZ394" s="89"/>
      <c r="BA394" s="89"/>
      <c r="BB394" s="89"/>
      <c r="BC394" s="89"/>
    </row>
    <row r="395" spans="39:55">
      <c r="AM395" s="89"/>
      <c r="AN395" s="89"/>
      <c r="AO395" s="89"/>
      <c r="AP395" s="89"/>
      <c r="AQ395" s="89"/>
      <c r="AR395" s="89"/>
      <c r="AS395" s="89"/>
      <c r="AT395" s="89"/>
      <c r="AU395" s="89"/>
      <c r="AV395" s="89"/>
      <c r="AW395" s="89"/>
      <c r="AX395" s="89"/>
      <c r="AY395" s="89"/>
      <c r="AZ395" s="89"/>
      <c r="BA395" s="89"/>
      <c r="BB395" s="89"/>
      <c r="BC395" s="89"/>
    </row>
    <row r="396" spans="39:55">
      <c r="AM396" s="89"/>
      <c r="AN396" s="89"/>
      <c r="AO396" s="89"/>
      <c r="AP396" s="89"/>
      <c r="AQ396" s="89"/>
      <c r="AR396" s="89"/>
      <c r="AS396" s="89"/>
      <c r="AT396" s="89"/>
      <c r="AU396" s="89"/>
      <c r="AV396" s="89"/>
      <c r="AW396" s="89"/>
      <c r="AX396" s="89"/>
      <c r="AY396" s="89"/>
      <c r="AZ396" s="89"/>
      <c r="BA396" s="89"/>
      <c r="BB396" s="89"/>
      <c r="BC396" s="89"/>
    </row>
    <row r="397" spans="39:55">
      <c r="AM397" s="89"/>
      <c r="AN397" s="89"/>
      <c r="AO397" s="89"/>
      <c r="AP397" s="89"/>
      <c r="AQ397" s="89"/>
      <c r="AR397" s="89"/>
      <c r="AS397" s="89"/>
      <c r="AT397" s="89"/>
      <c r="AU397" s="89"/>
      <c r="AV397" s="89"/>
      <c r="AW397" s="89"/>
      <c r="AX397" s="89"/>
      <c r="AY397" s="89"/>
      <c r="AZ397" s="89"/>
      <c r="BA397" s="89"/>
      <c r="BB397" s="89"/>
      <c r="BC397" s="89"/>
    </row>
    <row r="398" spans="39:55">
      <c r="AM398" s="89"/>
      <c r="AN398" s="89"/>
      <c r="AO398" s="89"/>
      <c r="AP398" s="89"/>
      <c r="AQ398" s="89"/>
      <c r="AR398" s="89"/>
      <c r="AS398" s="89"/>
      <c r="AT398" s="89"/>
      <c r="AU398" s="89"/>
      <c r="AV398" s="89"/>
      <c r="AW398" s="89"/>
      <c r="AX398" s="89"/>
      <c r="AY398" s="89"/>
      <c r="AZ398" s="89"/>
      <c r="BA398" s="89"/>
      <c r="BB398" s="89"/>
      <c r="BC398" s="89"/>
    </row>
    <row r="399" spans="39:55">
      <c r="AM399" s="89"/>
      <c r="AN399" s="89"/>
      <c r="AO399" s="89"/>
      <c r="AP399" s="89"/>
      <c r="AQ399" s="89"/>
      <c r="AR399" s="89"/>
      <c r="AS399" s="89"/>
      <c r="AT399" s="89"/>
      <c r="AU399" s="89"/>
      <c r="AV399" s="89"/>
      <c r="AW399" s="89"/>
      <c r="AX399" s="89"/>
      <c r="AY399" s="89"/>
      <c r="AZ399" s="89"/>
      <c r="BA399" s="89"/>
      <c r="BB399" s="89"/>
      <c r="BC399" s="89"/>
    </row>
    <row r="400" spans="39:55">
      <c r="AM400" s="89"/>
      <c r="AN400" s="89"/>
      <c r="AO400" s="89"/>
      <c r="AP400" s="89"/>
      <c r="AQ400" s="89"/>
      <c r="AR400" s="89"/>
      <c r="AS400" s="89"/>
      <c r="AT400" s="89"/>
      <c r="AU400" s="89"/>
      <c r="AV400" s="89"/>
      <c r="AW400" s="89"/>
      <c r="AX400" s="89"/>
      <c r="AY400" s="89"/>
      <c r="AZ400" s="89"/>
      <c r="BA400" s="89"/>
      <c r="BB400" s="89"/>
      <c r="BC400" s="89"/>
    </row>
    <row r="401" spans="39:55">
      <c r="AM401" s="89"/>
      <c r="AN401" s="89"/>
      <c r="AO401" s="89"/>
      <c r="AP401" s="89"/>
      <c r="AQ401" s="89"/>
      <c r="AR401" s="89"/>
      <c r="AS401" s="89"/>
      <c r="AT401" s="89"/>
      <c r="AU401" s="89"/>
      <c r="AV401" s="89"/>
      <c r="AW401" s="89"/>
      <c r="AX401" s="89"/>
      <c r="AY401" s="89"/>
      <c r="AZ401" s="89"/>
      <c r="BA401" s="89"/>
      <c r="BB401" s="89"/>
      <c r="BC401" s="89"/>
    </row>
    <row r="402" spans="39:55">
      <c r="AM402" s="89"/>
      <c r="AN402" s="89"/>
      <c r="AO402" s="89"/>
      <c r="AP402" s="89"/>
      <c r="AQ402" s="89"/>
      <c r="AR402" s="89"/>
      <c r="AS402" s="89"/>
      <c r="AT402" s="89"/>
      <c r="AU402" s="89"/>
      <c r="AV402" s="89"/>
      <c r="AW402" s="89"/>
      <c r="AX402" s="89"/>
      <c r="AY402" s="89"/>
      <c r="AZ402" s="89"/>
      <c r="BA402" s="89"/>
      <c r="BB402" s="89"/>
      <c r="BC402" s="89"/>
    </row>
    <row r="403" spans="39:55">
      <c r="AM403" s="89"/>
      <c r="AN403" s="89"/>
      <c r="AO403" s="89"/>
      <c r="AP403" s="89"/>
      <c r="AQ403" s="89"/>
      <c r="AR403" s="89"/>
      <c r="AS403" s="89"/>
      <c r="AT403" s="89"/>
      <c r="AU403" s="89"/>
      <c r="AV403" s="89"/>
      <c r="AW403" s="89"/>
      <c r="AX403" s="89"/>
      <c r="AY403" s="89"/>
      <c r="AZ403" s="89"/>
      <c r="BA403" s="89"/>
      <c r="BB403" s="89"/>
      <c r="BC403" s="89"/>
    </row>
    <row r="404" spans="39:55">
      <c r="AM404" s="89"/>
      <c r="AN404" s="89"/>
      <c r="AO404" s="89"/>
      <c r="AP404" s="89"/>
      <c r="AQ404" s="89"/>
      <c r="AR404" s="89"/>
      <c r="AS404" s="89"/>
      <c r="AT404" s="89"/>
      <c r="AU404" s="89"/>
      <c r="AV404" s="89"/>
      <c r="AW404" s="89"/>
      <c r="AX404" s="89"/>
      <c r="AY404" s="89"/>
      <c r="AZ404" s="89"/>
      <c r="BA404" s="89"/>
      <c r="BB404" s="89"/>
      <c r="BC404" s="89"/>
    </row>
    <row r="405" spans="39:55">
      <c r="AM405" s="89"/>
      <c r="AN405" s="89"/>
      <c r="AO405" s="89"/>
      <c r="AP405" s="89"/>
      <c r="AQ405" s="89"/>
      <c r="AR405" s="89"/>
      <c r="AS405" s="89"/>
      <c r="AT405" s="89"/>
      <c r="AU405" s="89"/>
      <c r="AV405" s="89"/>
      <c r="AW405" s="89"/>
      <c r="AX405" s="89"/>
      <c r="AY405" s="89"/>
      <c r="AZ405" s="89"/>
      <c r="BA405" s="89"/>
      <c r="BB405" s="89"/>
      <c r="BC405" s="89"/>
    </row>
    <row r="406" spans="39:55">
      <c r="AM406" s="89"/>
      <c r="AN406" s="89"/>
      <c r="AO406" s="89"/>
      <c r="AP406" s="89"/>
      <c r="AQ406" s="89"/>
      <c r="AR406" s="89"/>
      <c r="AS406" s="89"/>
      <c r="AT406" s="89"/>
      <c r="AU406" s="89"/>
      <c r="AV406" s="89"/>
      <c r="AW406" s="89"/>
      <c r="AX406" s="89"/>
      <c r="AY406" s="89"/>
      <c r="AZ406" s="89"/>
      <c r="BA406" s="89"/>
      <c r="BB406" s="89"/>
      <c r="BC406" s="89"/>
    </row>
    <row r="407" spans="39:55">
      <c r="AM407" s="89"/>
      <c r="AN407" s="89"/>
      <c r="AO407" s="89"/>
      <c r="AP407" s="89"/>
      <c r="AQ407" s="89"/>
      <c r="AR407" s="89"/>
      <c r="AS407" s="89"/>
      <c r="AT407" s="89"/>
      <c r="AU407" s="89"/>
      <c r="AV407" s="89"/>
      <c r="AW407" s="89"/>
      <c r="AX407" s="89"/>
      <c r="AY407" s="89"/>
      <c r="AZ407" s="89"/>
      <c r="BA407" s="89"/>
      <c r="BB407" s="89"/>
      <c r="BC407" s="89"/>
    </row>
    <row r="408" spans="39:55">
      <c r="AM408" s="89"/>
      <c r="AN408" s="89"/>
      <c r="AO408" s="89"/>
      <c r="AP408" s="89"/>
      <c r="AQ408" s="89"/>
      <c r="AR408" s="89"/>
      <c r="AS408" s="89"/>
      <c r="AT408" s="89"/>
      <c r="AU408" s="89"/>
      <c r="AV408" s="89"/>
      <c r="AW408" s="89"/>
      <c r="AX408" s="89"/>
      <c r="AY408" s="89"/>
      <c r="AZ408" s="89"/>
      <c r="BA408" s="89"/>
      <c r="BB408" s="89"/>
      <c r="BC408" s="89"/>
    </row>
    <row r="409" spans="39:55">
      <c r="AM409" s="89"/>
      <c r="AN409" s="89"/>
      <c r="AO409" s="89"/>
      <c r="AP409" s="89"/>
      <c r="AQ409" s="89"/>
      <c r="AR409" s="89"/>
      <c r="AS409" s="89"/>
      <c r="AT409" s="89"/>
      <c r="AU409" s="89"/>
      <c r="AV409" s="89"/>
      <c r="AW409" s="89"/>
      <c r="AX409" s="89"/>
      <c r="AY409" s="89"/>
      <c r="AZ409" s="89"/>
      <c r="BA409" s="89"/>
      <c r="BB409" s="89"/>
      <c r="BC409" s="89"/>
    </row>
    <row r="410" spans="39:55">
      <c r="AM410" s="89"/>
      <c r="AN410" s="89"/>
      <c r="AO410" s="89"/>
      <c r="AP410" s="89"/>
      <c r="AQ410" s="89"/>
      <c r="AR410" s="89"/>
      <c r="AS410" s="89"/>
      <c r="AT410" s="89"/>
      <c r="AU410" s="89"/>
      <c r="AV410" s="89"/>
      <c r="AW410" s="89"/>
      <c r="AX410" s="89"/>
      <c r="AY410" s="89"/>
      <c r="AZ410" s="89"/>
      <c r="BA410" s="89"/>
      <c r="BB410" s="89"/>
      <c r="BC410" s="89"/>
    </row>
    <row r="411" spans="39:55">
      <c r="AM411" s="89"/>
      <c r="AN411" s="89"/>
      <c r="AO411" s="89"/>
      <c r="AP411" s="89"/>
      <c r="AQ411" s="89"/>
      <c r="AR411" s="89"/>
      <c r="AS411" s="89"/>
      <c r="AT411" s="89"/>
      <c r="AU411" s="89"/>
      <c r="AV411" s="89"/>
      <c r="AW411" s="89"/>
      <c r="AX411" s="89"/>
      <c r="AY411" s="89"/>
      <c r="AZ411" s="89"/>
      <c r="BA411" s="89"/>
      <c r="BB411" s="89"/>
      <c r="BC411" s="89"/>
    </row>
    <row r="412" spans="39:55">
      <c r="AM412" s="89"/>
      <c r="AN412" s="89"/>
      <c r="AO412" s="89"/>
      <c r="AP412" s="89"/>
      <c r="AQ412" s="89"/>
      <c r="AR412" s="89"/>
      <c r="AS412" s="89"/>
      <c r="AT412" s="89"/>
      <c r="AU412" s="89"/>
      <c r="AV412" s="89"/>
      <c r="AW412" s="89"/>
      <c r="AX412" s="89"/>
      <c r="AY412" s="89"/>
      <c r="AZ412" s="89"/>
      <c r="BA412" s="89"/>
      <c r="BB412" s="89"/>
      <c r="BC412" s="89"/>
    </row>
    <row r="413" spans="39:55">
      <c r="AM413" s="89"/>
      <c r="AN413" s="89"/>
      <c r="AO413" s="89"/>
      <c r="AP413" s="89"/>
      <c r="AQ413" s="89"/>
      <c r="AR413" s="89"/>
      <c r="AS413" s="89"/>
      <c r="AT413" s="89"/>
      <c r="AU413" s="89"/>
      <c r="AV413" s="89"/>
      <c r="AW413" s="89"/>
      <c r="AX413" s="89"/>
      <c r="AY413" s="89"/>
      <c r="AZ413" s="89"/>
      <c r="BA413" s="89"/>
      <c r="BB413" s="89"/>
      <c r="BC413" s="89"/>
    </row>
    <row r="414" spans="39:55">
      <c r="AM414" s="89"/>
      <c r="AN414" s="89"/>
      <c r="AO414" s="89"/>
      <c r="AP414" s="89"/>
      <c r="AQ414" s="89"/>
      <c r="AR414" s="89"/>
      <c r="AS414" s="89"/>
      <c r="AT414" s="89"/>
      <c r="AU414" s="89"/>
      <c r="AV414" s="89"/>
      <c r="AW414" s="89"/>
      <c r="AX414" s="89"/>
      <c r="AY414" s="89"/>
      <c r="AZ414" s="89"/>
      <c r="BA414" s="89"/>
      <c r="BB414" s="89"/>
      <c r="BC414" s="89"/>
    </row>
    <row r="415" spans="39:55">
      <c r="AM415" s="89"/>
      <c r="AN415" s="89"/>
      <c r="AO415" s="89"/>
      <c r="AP415" s="89"/>
      <c r="AQ415" s="89"/>
      <c r="AR415" s="89"/>
      <c r="AS415" s="89"/>
      <c r="AT415" s="89"/>
      <c r="AU415" s="89"/>
      <c r="AV415" s="89"/>
      <c r="AW415" s="89"/>
      <c r="AX415" s="89"/>
      <c r="AY415" s="89"/>
      <c r="AZ415" s="89"/>
      <c r="BA415" s="89"/>
      <c r="BB415" s="89"/>
      <c r="BC415" s="89"/>
    </row>
    <row r="416" spans="39:55">
      <c r="AM416" s="89"/>
      <c r="AN416" s="89"/>
      <c r="AO416" s="89"/>
      <c r="AP416" s="89"/>
      <c r="AQ416" s="89"/>
      <c r="AR416" s="89"/>
      <c r="AS416" s="89"/>
      <c r="AT416" s="89"/>
      <c r="AU416" s="89"/>
      <c r="AV416" s="89"/>
      <c r="AW416" s="89"/>
      <c r="AX416" s="89"/>
      <c r="AY416" s="89"/>
      <c r="AZ416" s="89"/>
      <c r="BA416" s="89"/>
      <c r="BB416" s="89"/>
      <c r="BC416" s="89"/>
    </row>
    <row r="417" spans="39:55">
      <c r="AM417" s="89"/>
      <c r="AN417" s="89"/>
      <c r="AO417" s="89"/>
      <c r="AP417" s="89"/>
      <c r="AQ417" s="89"/>
      <c r="AR417" s="89"/>
      <c r="AS417" s="89"/>
      <c r="AT417" s="89"/>
      <c r="AU417" s="89"/>
      <c r="AV417" s="89"/>
      <c r="AW417" s="89"/>
      <c r="AX417" s="89"/>
      <c r="AY417" s="89"/>
      <c r="AZ417" s="89"/>
      <c r="BA417" s="89"/>
      <c r="BB417" s="89"/>
      <c r="BC417" s="89"/>
    </row>
    <row r="418" spans="39:55">
      <c r="AM418" s="89"/>
      <c r="AN418" s="89"/>
      <c r="AO418" s="89"/>
      <c r="AP418" s="89"/>
      <c r="AQ418" s="89"/>
      <c r="AR418" s="89"/>
      <c r="AS418" s="89"/>
      <c r="AT418" s="89"/>
      <c r="AU418" s="89"/>
      <c r="AV418" s="89"/>
      <c r="AW418" s="89"/>
      <c r="AX418" s="89"/>
      <c r="AY418" s="89"/>
      <c r="AZ418" s="89"/>
      <c r="BA418" s="89"/>
      <c r="BB418" s="89"/>
      <c r="BC418" s="89"/>
    </row>
    <row r="419" spans="39:55">
      <c r="AM419" s="89"/>
      <c r="AN419" s="89"/>
      <c r="AO419" s="89"/>
      <c r="AP419" s="89"/>
      <c r="AQ419" s="89"/>
      <c r="AR419" s="89"/>
      <c r="AS419" s="89"/>
      <c r="AT419" s="89"/>
      <c r="AU419" s="89"/>
      <c r="AV419" s="89"/>
      <c r="AW419" s="89"/>
      <c r="AX419" s="89"/>
      <c r="AY419" s="89"/>
      <c r="AZ419" s="89"/>
      <c r="BA419" s="89"/>
      <c r="BB419" s="89"/>
      <c r="BC419" s="89"/>
    </row>
    <row r="420" spans="39:55">
      <c r="AM420" s="89"/>
      <c r="AN420" s="89"/>
      <c r="AO420" s="89"/>
      <c r="AP420" s="89"/>
      <c r="AQ420" s="89"/>
      <c r="AR420" s="89"/>
      <c r="AS420" s="89"/>
      <c r="AT420" s="89"/>
      <c r="AU420" s="89"/>
      <c r="AV420" s="89"/>
      <c r="AW420" s="89"/>
      <c r="AX420" s="89"/>
      <c r="AY420" s="89"/>
      <c r="AZ420" s="89"/>
      <c r="BA420" s="89"/>
      <c r="BB420" s="89"/>
      <c r="BC420" s="89"/>
    </row>
    <row r="421" spans="39:55">
      <c r="AM421" s="89"/>
      <c r="AN421" s="89"/>
      <c r="AO421" s="89"/>
      <c r="AP421" s="89"/>
      <c r="AQ421" s="89"/>
      <c r="AR421" s="89"/>
      <c r="AS421" s="89"/>
      <c r="AT421" s="89"/>
      <c r="AU421" s="89"/>
      <c r="AV421" s="89"/>
      <c r="AW421" s="89"/>
      <c r="AX421" s="89"/>
      <c r="AY421" s="89"/>
      <c r="AZ421" s="89"/>
      <c r="BA421" s="89"/>
      <c r="BB421" s="89"/>
      <c r="BC421" s="89"/>
    </row>
    <row r="422" spans="39:55">
      <c r="AM422" s="89"/>
      <c r="AN422" s="89"/>
      <c r="AO422" s="89"/>
      <c r="AP422" s="89"/>
      <c r="AQ422" s="89"/>
      <c r="AR422" s="89"/>
      <c r="AS422" s="89"/>
      <c r="AT422" s="89"/>
      <c r="AU422" s="89"/>
      <c r="AV422" s="89"/>
      <c r="AW422" s="89"/>
      <c r="AX422" s="89"/>
      <c r="AY422" s="89"/>
      <c r="AZ422" s="89"/>
      <c r="BA422" s="89"/>
      <c r="BB422" s="89"/>
      <c r="BC422" s="89"/>
    </row>
    <row r="423" spans="39:55">
      <c r="AM423" s="89"/>
      <c r="AN423" s="89"/>
      <c r="AO423" s="89"/>
      <c r="AP423" s="89"/>
      <c r="AQ423" s="89"/>
      <c r="AR423" s="89"/>
      <c r="AS423" s="89"/>
      <c r="AT423" s="89"/>
      <c r="AU423" s="89"/>
      <c r="AV423" s="89"/>
      <c r="AW423" s="89"/>
      <c r="AX423" s="89"/>
      <c r="AY423" s="89"/>
      <c r="AZ423" s="89"/>
      <c r="BA423" s="89"/>
      <c r="BB423" s="89"/>
      <c r="BC423" s="89"/>
    </row>
    <row r="424" spans="39:55">
      <c r="AM424" s="89"/>
      <c r="AN424" s="89"/>
      <c r="AO424" s="89"/>
      <c r="AP424" s="89"/>
      <c r="AQ424" s="89"/>
      <c r="AR424" s="89"/>
      <c r="AS424" s="89"/>
      <c r="AT424" s="89"/>
      <c r="AU424" s="89"/>
      <c r="AV424" s="89"/>
      <c r="AW424" s="89"/>
      <c r="AX424" s="89"/>
      <c r="AY424" s="89"/>
      <c r="AZ424" s="89"/>
      <c r="BA424" s="89"/>
      <c r="BB424" s="89"/>
      <c r="BC424" s="89"/>
    </row>
    <row r="425" spans="39:55">
      <c r="AM425" s="89"/>
      <c r="AN425" s="89"/>
      <c r="AO425" s="89"/>
      <c r="AP425" s="89"/>
      <c r="AQ425" s="89"/>
      <c r="AR425" s="89"/>
      <c r="AS425" s="89"/>
      <c r="AT425" s="89"/>
      <c r="AU425" s="89"/>
      <c r="AV425" s="89"/>
      <c r="AW425" s="89"/>
      <c r="AX425" s="89"/>
      <c r="AY425" s="89"/>
      <c r="AZ425" s="89"/>
      <c r="BA425" s="89"/>
      <c r="BB425" s="89"/>
      <c r="BC425" s="89"/>
    </row>
    <row r="426" spans="39:55">
      <c r="AM426" s="89"/>
      <c r="AN426" s="89"/>
      <c r="AO426" s="89"/>
      <c r="AP426" s="89"/>
      <c r="AQ426" s="89"/>
      <c r="AR426" s="89"/>
      <c r="AS426" s="89"/>
      <c r="AT426" s="89"/>
      <c r="AU426" s="89"/>
      <c r="AV426" s="89"/>
      <c r="AW426" s="89"/>
      <c r="AX426" s="89"/>
      <c r="AY426" s="89"/>
      <c r="AZ426" s="89"/>
      <c r="BA426" s="89"/>
      <c r="BB426" s="89"/>
      <c r="BC426" s="89"/>
    </row>
    <row r="427" spans="39:55">
      <c r="AM427" s="89"/>
      <c r="AN427" s="89"/>
      <c r="AO427" s="89"/>
      <c r="AP427" s="89"/>
      <c r="AQ427" s="89"/>
      <c r="AR427" s="89"/>
      <c r="AS427" s="89"/>
      <c r="AT427" s="89"/>
      <c r="AU427" s="89"/>
      <c r="AV427" s="89"/>
      <c r="AW427" s="89"/>
      <c r="AX427" s="89"/>
      <c r="AY427" s="89"/>
      <c r="AZ427" s="89"/>
      <c r="BA427" s="89"/>
      <c r="BB427" s="89"/>
      <c r="BC427" s="89"/>
    </row>
    <row r="428" spans="39:55">
      <c r="AM428" s="89"/>
      <c r="AN428" s="89"/>
      <c r="AO428" s="89"/>
      <c r="AP428" s="89"/>
      <c r="AQ428" s="89"/>
      <c r="AR428" s="89"/>
      <c r="AS428" s="89"/>
      <c r="AT428" s="89"/>
      <c r="AU428" s="89"/>
      <c r="AV428" s="89"/>
      <c r="AW428" s="89"/>
      <c r="AX428" s="89"/>
      <c r="AY428" s="89"/>
      <c r="AZ428" s="89"/>
      <c r="BA428" s="89"/>
      <c r="BB428" s="89"/>
      <c r="BC428" s="89"/>
    </row>
    <row r="429" spans="39:55">
      <c r="AM429" s="89"/>
      <c r="AN429" s="89"/>
      <c r="AO429" s="89"/>
      <c r="AP429" s="89"/>
      <c r="AQ429" s="89"/>
      <c r="AR429" s="89"/>
      <c r="AS429" s="89"/>
      <c r="AT429" s="89"/>
      <c r="AU429" s="89"/>
      <c r="AV429" s="89"/>
      <c r="AW429" s="89"/>
      <c r="AX429" s="89"/>
      <c r="AY429" s="89"/>
      <c r="AZ429" s="89"/>
      <c r="BA429" s="89"/>
      <c r="BB429" s="89"/>
      <c r="BC429" s="89"/>
    </row>
    <row r="430" spans="39:55">
      <c r="AM430" s="89"/>
      <c r="AN430" s="89"/>
      <c r="AO430" s="89"/>
      <c r="AP430" s="89"/>
      <c r="AQ430" s="89"/>
      <c r="AR430" s="89"/>
      <c r="AS430" s="89"/>
      <c r="AT430" s="89"/>
      <c r="AU430" s="89"/>
      <c r="AV430" s="89"/>
      <c r="AW430" s="89"/>
      <c r="AX430" s="89"/>
      <c r="AY430" s="89"/>
      <c r="AZ430" s="89"/>
      <c r="BA430" s="89"/>
      <c r="BB430" s="89"/>
      <c r="BC430" s="89"/>
    </row>
    <row r="431" spans="39:55">
      <c r="AM431" s="89"/>
      <c r="AN431" s="89"/>
      <c r="AO431" s="89"/>
      <c r="AP431" s="89"/>
      <c r="AQ431" s="89"/>
      <c r="AR431" s="89"/>
      <c r="AS431" s="89"/>
      <c r="AT431" s="89"/>
      <c r="AU431" s="89"/>
      <c r="AV431" s="89"/>
      <c r="AW431" s="89"/>
      <c r="AX431" s="89"/>
      <c r="AY431" s="89"/>
      <c r="AZ431" s="89"/>
      <c r="BA431" s="89"/>
      <c r="BB431" s="89"/>
      <c r="BC431" s="89"/>
    </row>
    <row r="432" spans="39:55">
      <c r="AM432" s="89"/>
      <c r="AN432" s="89"/>
      <c r="AO432" s="89"/>
      <c r="AP432" s="89"/>
      <c r="AQ432" s="89"/>
      <c r="AR432" s="89"/>
      <c r="AS432" s="89"/>
      <c r="AT432" s="89"/>
      <c r="AU432" s="89"/>
      <c r="AV432" s="89"/>
      <c r="AW432" s="89"/>
      <c r="AX432" s="89"/>
      <c r="AY432" s="89"/>
      <c r="AZ432" s="89"/>
      <c r="BA432" s="89"/>
      <c r="BB432" s="89"/>
      <c r="BC432" s="89"/>
    </row>
    <row r="433" spans="39:55">
      <c r="AM433" s="89"/>
      <c r="AN433" s="89"/>
      <c r="AO433" s="89"/>
      <c r="AP433" s="89"/>
      <c r="AQ433" s="89"/>
      <c r="AR433" s="89"/>
      <c r="AS433" s="89"/>
      <c r="AT433" s="89"/>
      <c r="AU433" s="89"/>
      <c r="AV433" s="89"/>
      <c r="AW433" s="89"/>
      <c r="AX433" s="89"/>
      <c r="AY433" s="89"/>
      <c r="AZ433" s="89"/>
      <c r="BA433" s="89"/>
      <c r="BB433" s="89"/>
      <c r="BC433" s="89"/>
    </row>
    <row r="434" spans="39:55">
      <c r="AM434" s="89"/>
      <c r="AN434" s="89"/>
      <c r="AO434" s="89"/>
      <c r="AP434" s="89"/>
      <c r="AQ434" s="89"/>
      <c r="AR434" s="89"/>
      <c r="AS434" s="89"/>
      <c r="AT434" s="89"/>
      <c r="AU434" s="89"/>
      <c r="AV434" s="89"/>
      <c r="AW434" s="89"/>
      <c r="AX434" s="89"/>
      <c r="AY434" s="89"/>
      <c r="AZ434" s="89"/>
      <c r="BA434" s="89"/>
      <c r="BB434" s="89"/>
      <c r="BC434" s="89"/>
    </row>
    <row r="435" spans="39:55">
      <c r="AM435" s="89"/>
      <c r="AN435" s="89"/>
      <c r="AO435" s="89"/>
      <c r="AP435" s="89"/>
      <c r="AQ435" s="89"/>
      <c r="AR435" s="89"/>
      <c r="AS435" s="89"/>
      <c r="AT435" s="89"/>
      <c r="AU435" s="89"/>
      <c r="AV435" s="89"/>
      <c r="AW435" s="89"/>
      <c r="AX435" s="89"/>
      <c r="AY435" s="89"/>
      <c r="AZ435" s="89"/>
      <c r="BA435" s="89"/>
      <c r="BB435" s="89"/>
      <c r="BC435" s="89"/>
    </row>
    <row r="436" spans="39:55">
      <c r="AM436" s="89"/>
      <c r="AN436" s="89"/>
      <c r="AO436" s="89"/>
      <c r="AP436" s="89"/>
      <c r="AQ436" s="89"/>
      <c r="AR436" s="89"/>
      <c r="AS436" s="89"/>
      <c r="AT436" s="89"/>
      <c r="AU436" s="89"/>
      <c r="AV436" s="89"/>
      <c r="AW436" s="89"/>
      <c r="AX436" s="89"/>
      <c r="AY436" s="89"/>
      <c r="AZ436" s="89"/>
      <c r="BA436" s="89"/>
      <c r="BB436" s="89"/>
      <c r="BC436" s="89"/>
    </row>
    <row r="437" spans="39:55">
      <c r="AM437" s="89"/>
      <c r="AN437" s="89"/>
      <c r="AO437" s="89"/>
      <c r="AP437" s="89"/>
      <c r="AQ437" s="89"/>
      <c r="AR437" s="89"/>
      <c r="AS437" s="89"/>
      <c r="AT437" s="89"/>
      <c r="AU437" s="89"/>
      <c r="AV437" s="89"/>
      <c r="AW437" s="89"/>
      <c r="AX437" s="89"/>
      <c r="AY437" s="89"/>
      <c r="AZ437" s="89"/>
      <c r="BA437" s="89"/>
      <c r="BB437" s="89"/>
      <c r="BC437" s="89"/>
    </row>
    <row r="438" spans="39:55">
      <c r="AM438" s="89"/>
      <c r="AN438" s="89"/>
      <c r="AO438" s="89"/>
      <c r="AP438" s="89"/>
      <c r="AQ438" s="89"/>
      <c r="AR438" s="89"/>
      <c r="AS438" s="89"/>
      <c r="AT438" s="89"/>
      <c r="AU438" s="89"/>
      <c r="AV438" s="89"/>
      <c r="AW438" s="89"/>
      <c r="AX438" s="89"/>
      <c r="AY438" s="89"/>
      <c r="AZ438" s="89"/>
      <c r="BA438" s="89"/>
      <c r="BB438" s="89"/>
      <c r="BC438" s="89"/>
    </row>
    <row r="439" spans="39:55">
      <c r="AM439" s="89"/>
      <c r="AN439" s="89"/>
      <c r="AO439" s="89"/>
      <c r="AP439" s="89"/>
      <c r="AQ439" s="89"/>
      <c r="AR439" s="89"/>
      <c r="AS439" s="89"/>
      <c r="AT439" s="89"/>
      <c r="AU439" s="89"/>
      <c r="AV439" s="89"/>
      <c r="AW439" s="89"/>
      <c r="AX439" s="89"/>
      <c r="AY439" s="89"/>
      <c r="AZ439" s="89"/>
      <c r="BA439" s="89"/>
      <c r="BB439" s="89"/>
      <c r="BC439" s="89"/>
    </row>
    <row r="440" spans="39:55">
      <c r="AM440" s="89"/>
      <c r="AN440" s="89"/>
      <c r="AO440" s="89"/>
      <c r="AP440" s="89"/>
      <c r="AQ440" s="89"/>
      <c r="AR440" s="89"/>
      <c r="AS440" s="89"/>
      <c r="AT440" s="89"/>
      <c r="AU440" s="89"/>
      <c r="AV440" s="89"/>
      <c r="AW440" s="89"/>
      <c r="AX440" s="89"/>
      <c r="AY440" s="89"/>
      <c r="AZ440" s="89"/>
      <c r="BA440" s="89"/>
      <c r="BB440" s="89"/>
      <c r="BC440" s="89"/>
    </row>
    <row r="441" spans="39:55">
      <c r="AM441" s="89"/>
      <c r="AN441" s="89"/>
      <c r="AO441" s="89"/>
      <c r="AP441" s="89"/>
      <c r="AQ441" s="89"/>
      <c r="AR441" s="89"/>
      <c r="AS441" s="89"/>
      <c r="AT441" s="89"/>
      <c r="AU441" s="89"/>
      <c r="AV441" s="89"/>
      <c r="AW441" s="89"/>
      <c r="AX441" s="89"/>
      <c r="AY441" s="89"/>
      <c r="AZ441" s="89"/>
      <c r="BA441" s="89"/>
      <c r="BB441" s="89"/>
      <c r="BC441" s="89"/>
    </row>
    <row r="442" spans="39:55">
      <c r="AM442" s="89"/>
      <c r="AN442" s="89"/>
      <c r="AO442" s="89"/>
      <c r="AP442" s="89"/>
      <c r="AQ442" s="89"/>
      <c r="AR442" s="89"/>
      <c r="AS442" s="89"/>
      <c r="AT442" s="89"/>
      <c r="AU442" s="89"/>
      <c r="AV442" s="89"/>
      <c r="AW442" s="89"/>
      <c r="AX442" s="89"/>
      <c r="AY442" s="89"/>
      <c r="AZ442" s="89"/>
      <c r="BA442" s="89"/>
      <c r="BB442" s="89"/>
      <c r="BC442" s="89"/>
    </row>
    <row r="443" spans="39:55">
      <c r="AM443" s="89"/>
      <c r="AN443" s="89"/>
      <c r="AO443" s="89"/>
      <c r="AP443" s="89"/>
      <c r="AQ443" s="89"/>
      <c r="AR443" s="89"/>
      <c r="AS443" s="89"/>
      <c r="AT443" s="89"/>
      <c r="AU443" s="89"/>
      <c r="AV443" s="89"/>
      <c r="AW443" s="89"/>
      <c r="AX443" s="89"/>
      <c r="AY443" s="89"/>
      <c r="AZ443" s="89"/>
      <c r="BA443" s="89"/>
      <c r="BB443" s="89"/>
      <c r="BC443" s="89"/>
    </row>
    <row r="444" spans="39:55">
      <c r="AM444" s="89"/>
      <c r="AN444" s="89"/>
      <c r="AO444" s="89"/>
      <c r="AP444" s="89"/>
      <c r="AQ444" s="89"/>
      <c r="AR444" s="89"/>
      <c r="AS444" s="89"/>
      <c r="AT444" s="89"/>
      <c r="AU444" s="89"/>
      <c r="AV444" s="89"/>
      <c r="AW444" s="89"/>
      <c r="AX444" s="89"/>
      <c r="AY444" s="89"/>
      <c r="AZ444" s="89"/>
      <c r="BA444" s="89"/>
      <c r="BB444" s="89"/>
      <c r="BC444" s="89"/>
    </row>
    <row r="445" spans="39:55">
      <c r="AM445" s="89"/>
      <c r="AN445" s="89"/>
      <c r="AO445" s="89"/>
      <c r="AP445" s="89"/>
      <c r="AQ445" s="89"/>
      <c r="AR445" s="89"/>
      <c r="AS445" s="89"/>
      <c r="AT445" s="89"/>
      <c r="AU445" s="89"/>
      <c r="AV445" s="89"/>
      <c r="AW445" s="89"/>
      <c r="AX445" s="89"/>
      <c r="AY445" s="89"/>
      <c r="AZ445" s="89"/>
      <c r="BA445" s="89"/>
      <c r="BB445" s="89"/>
      <c r="BC445" s="89"/>
    </row>
    <row r="446" spans="39:55">
      <c r="AM446" s="89"/>
      <c r="AN446" s="89"/>
      <c r="AO446" s="89"/>
      <c r="AP446" s="89"/>
      <c r="AQ446" s="89"/>
      <c r="AR446" s="89"/>
      <c r="AS446" s="89"/>
      <c r="AT446" s="89"/>
      <c r="AU446" s="89"/>
      <c r="AV446" s="89"/>
      <c r="AW446" s="89"/>
      <c r="AX446" s="89"/>
      <c r="AY446" s="89"/>
      <c r="AZ446" s="89"/>
      <c r="BA446" s="89"/>
      <c r="BB446" s="89"/>
      <c r="BC446" s="89"/>
    </row>
    <row r="447" spans="39:55">
      <c r="AM447" s="89"/>
      <c r="AN447" s="89"/>
      <c r="AO447" s="89"/>
      <c r="AP447" s="89"/>
      <c r="AQ447" s="89"/>
      <c r="AR447" s="89"/>
      <c r="AS447" s="89"/>
      <c r="AT447" s="89"/>
      <c r="AU447" s="89"/>
      <c r="AV447" s="89"/>
      <c r="AW447" s="89"/>
      <c r="AX447" s="89"/>
      <c r="AY447" s="89"/>
      <c r="AZ447" s="89"/>
      <c r="BA447" s="89"/>
      <c r="BB447" s="89"/>
      <c r="BC447" s="89"/>
    </row>
    <row r="448" spans="39:55">
      <c r="AM448" s="89"/>
      <c r="AN448" s="89"/>
      <c r="AO448" s="89"/>
      <c r="AP448" s="89"/>
      <c r="AQ448" s="89"/>
      <c r="AR448" s="89"/>
      <c r="AS448" s="89"/>
      <c r="AT448" s="89"/>
      <c r="AU448" s="89"/>
      <c r="AV448" s="89"/>
      <c r="AW448" s="89"/>
      <c r="AX448" s="89"/>
      <c r="AY448" s="89"/>
      <c r="AZ448" s="89"/>
      <c r="BA448" s="89"/>
      <c r="BB448" s="89"/>
      <c r="BC448" s="89"/>
    </row>
    <row r="449" spans="39:55">
      <c r="AM449" s="89"/>
      <c r="AN449" s="89"/>
      <c r="AO449" s="89"/>
      <c r="AP449" s="89"/>
      <c r="AQ449" s="89"/>
      <c r="AR449" s="89"/>
      <c r="AS449" s="89"/>
      <c r="AT449" s="89"/>
      <c r="AU449" s="89"/>
      <c r="AV449" s="89"/>
      <c r="AW449" s="89"/>
      <c r="AX449" s="89"/>
      <c r="AY449" s="89"/>
      <c r="AZ449" s="89"/>
      <c r="BA449" s="89"/>
      <c r="BB449" s="89"/>
      <c r="BC449" s="89"/>
    </row>
    <row r="450" spans="39:55">
      <c r="AM450" s="89"/>
      <c r="AN450" s="89"/>
      <c r="AO450" s="89"/>
      <c r="AP450" s="89"/>
      <c r="AQ450" s="89"/>
      <c r="AR450" s="89"/>
      <c r="AS450" s="89"/>
      <c r="AT450" s="89"/>
      <c r="AU450" s="89"/>
      <c r="AV450" s="89"/>
      <c r="AW450" s="89"/>
      <c r="AX450" s="89"/>
      <c r="AY450" s="89"/>
      <c r="AZ450" s="89"/>
      <c r="BA450" s="89"/>
      <c r="BB450" s="89"/>
      <c r="BC450" s="89"/>
    </row>
    <row r="451" spans="39:55">
      <c r="AM451" s="89"/>
      <c r="AN451" s="89"/>
      <c r="AO451" s="89"/>
      <c r="AP451" s="89"/>
      <c r="AQ451" s="89"/>
      <c r="AR451" s="89"/>
      <c r="AS451" s="89"/>
      <c r="AT451" s="89"/>
      <c r="AU451" s="89"/>
      <c r="AV451" s="89"/>
      <c r="AW451" s="89"/>
      <c r="AX451" s="89"/>
      <c r="AY451" s="89"/>
      <c r="AZ451" s="89"/>
      <c r="BA451" s="89"/>
      <c r="BB451" s="89"/>
      <c r="BC451" s="89"/>
    </row>
    <row r="452" spans="39:55">
      <c r="AM452" s="89"/>
      <c r="AN452" s="89"/>
      <c r="AO452" s="89"/>
      <c r="AP452" s="89"/>
      <c r="AQ452" s="89"/>
      <c r="AR452" s="89"/>
      <c r="AS452" s="89"/>
      <c r="AT452" s="89"/>
      <c r="AU452" s="89"/>
      <c r="AV452" s="89"/>
      <c r="AW452" s="89"/>
      <c r="AX452" s="89"/>
      <c r="AY452" s="89"/>
      <c r="AZ452" s="89"/>
      <c r="BA452" s="89"/>
      <c r="BB452" s="89"/>
      <c r="BC452" s="89"/>
    </row>
    <row r="453" spans="39:55">
      <c r="AM453" s="89"/>
      <c r="AN453" s="89"/>
      <c r="AO453" s="89"/>
      <c r="AP453" s="89"/>
      <c r="AQ453" s="89"/>
      <c r="AR453" s="89"/>
      <c r="AS453" s="89"/>
      <c r="AT453" s="89"/>
      <c r="AU453" s="89"/>
      <c r="AV453" s="89"/>
      <c r="AW453" s="89"/>
      <c r="AX453" s="89"/>
      <c r="AY453" s="89"/>
      <c r="AZ453" s="89"/>
      <c r="BA453" s="89"/>
      <c r="BB453" s="89"/>
      <c r="BC453" s="89"/>
    </row>
    <row r="454" spans="39:55">
      <c r="AM454" s="89"/>
      <c r="AN454" s="89"/>
      <c r="AO454" s="89"/>
      <c r="AP454" s="89"/>
      <c r="AQ454" s="89"/>
      <c r="AR454" s="89"/>
      <c r="AS454" s="89"/>
      <c r="AT454" s="89"/>
      <c r="AU454" s="89"/>
      <c r="AV454" s="89"/>
      <c r="AW454" s="89"/>
      <c r="AX454" s="89"/>
      <c r="AY454" s="89"/>
      <c r="AZ454" s="89"/>
      <c r="BA454" s="89"/>
      <c r="BB454" s="89"/>
      <c r="BC454" s="89"/>
    </row>
    <row r="455" spans="39:55">
      <c r="AM455" s="89"/>
      <c r="AN455" s="89"/>
      <c r="AO455" s="89"/>
      <c r="AP455" s="89"/>
      <c r="AQ455" s="89"/>
      <c r="AR455" s="89"/>
      <c r="AS455" s="89"/>
      <c r="AT455" s="89"/>
      <c r="AU455" s="89"/>
      <c r="AV455" s="89"/>
      <c r="AW455" s="89"/>
      <c r="AX455" s="89"/>
      <c r="AY455" s="89"/>
      <c r="AZ455" s="89"/>
      <c r="BA455" s="89"/>
      <c r="BB455" s="89"/>
      <c r="BC455" s="89"/>
    </row>
    <row r="456" spans="39:55">
      <c r="AM456" s="89"/>
      <c r="AN456" s="89"/>
      <c r="AO456" s="89"/>
      <c r="AP456" s="89"/>
      <c r="AQ456" s="89"/>
      <c r="AR456" s="89"/>
      <c r="AS456" s="89"/>
      <c r="AT456" s="89"/>
      <c r="AU456" s="89"/>
      <c r="AV456" s="89"/>
      <c r="AW456" s="89"/>
      <c r="AX456" s="89"/>
      <c r="AY456" s="89"/>
      <c r="AZ456" s="89"/>
      <c r="BA456" s="89"/>
      <c r="BB456" s="89"/>
      <c r="BC456" s="89"/>
    </row>
    <row r="457" spans="39:55">
      <c r="AM457" s="89"/>
      <c r="AN457" s="89"/>
      <c r="AO457" s="89"/>
      <c r="AP457" s="89"/>
      <c r="AQ457" s="89"/>
      <c r="AR457" s="89"/>
      <c r="AS457" s="89"/>
      <c r="AT457" s="89"/>
      <c r="AU457" s="89"/>
      <c r="AV457" s="89"/>
      <c r="AW457" s="89"/>
      <c r="AX457" s="89"/>
      <c r="AY457" s="89"/>
      <c r="AZ457" s="89"/>
      <c r="BA457" s="89"/>
      <c r="BB457" s="89"/>
      <c r="BC457" s="89"/>
    </row>
    <row r="458" spans="39:55">
      <c r="AM458" s="89"/>
      <c r="AN458" s="89"/>
      <c r="AO458" s="89"/>
      <c r="AP458" s="89"/>
      <c r="AQ458" s="89"/>
      <c r="AR458" s="89"/>
      <c r="AS458" s="89"/>
      <c r="AT458" s="89"/>
      <c r="AU458" s="89"/>
      <c r="AV458" s="89"/>
      <c r="AW458" s="89"/>
      <c r="AX458" s="89"/>
      <c r="AY458" s="89"/>
      <c r="AZ458" s="89"/>
      <c r="BA458" s="89"/>
      <c r="BB458" s="89"/>
      <c r="BC458" s="89"/>
    </row>
    <row r="459" spans="39:55">
      <c r="AM459" s="89"/>
      <c r="AN459" s="89"/>
      <c r="AO459" s="89"/>
      <c r="AP459" s="89"/>
      <c r="AQ459" s="89"/>
      <c r="AR459" s="89"/>
      <c r="AS459" s="89"/>
      <c r="AT459" s="89"/>
      <c r="AU459" s="89"/>
      <c r="AV459" s="89"/>
      <c r="AW459" s="89"/>
      <c r="AX459" s="89"/>
      <c r="AY459" s="89"/>
      <c r="AZ459" s="89"/>
      <c r="BA459" s="89"/>
      <c r="BB459" s="89"/>
      <c r="BC459" s="89"/>
    </row>
    <row r="460" spans="39:55">
      <c r="AM460" s="89"/>
      <c r="AN460" s="89"/>
      <c r="AO460" s="89"/>
      <c r="AP460" s="89"/>
      <c r="AQ460" s="89"/>
      <c r="AR460" s="89"/>
      <c r="AS460" s="89"/>
      <c r="AT460" s="89"/>
      <c r="AU460" s="89"/>
      <c r="AV460" s="89"/>
      <c r="AW460" s="89"/>
      <c r="AX460" s="89"/>
      <c r="AY460" s="89"/>
      <c r="AZ460" s="89"/>
      <c r="BA460" s="89"/>
      <c r="BB460" s="89"/>
      <c r="BC460" s="89"/>
    </row>
    <row r="461" spans="39:55">
      <c r="AM461" s="89"/>
      <c r="AN461" s="89"/>
      <c r="AO461" s="89"/>
      <c r="AP461" s="89"/>
      <c r="AQ461" s="89"/>
      <c r="AR461" s="89"/>
      <c r="AS461" s="89"/>
      <c r="AT461" s="89"/>
      <c r="AU461" s="89"/>
      <c r="AV461" s="89"/>
      <c r="AW461" s="89"/>
      <c r="AX461" s="89"/>
      <c r="AY461" s="89"/>
      <c r="AZ461" s="89"/>
      <c r="BA461" s="89"/>
      <c r="BB461" s="89"/>
      <c r="BC461" s="89"/>
    </row>
    <row r="462" spans="39:55">
      <c r="AM462" s="89"/>
      <c r="AN462" s="89"/>
      <c r="AO462" s="89"/>
      <c r="AP462" s="89"/>
      <c r="AQ462" s="89"/>
      <c r="AR462" s="89"/>
      <c r="AS462" s="89"/>
      <c r="AT462" s="89"/>
      <c r="AU462" s="89"/>
      <c r="AV462" s="89"/>
      <c r="AW462" s="89"/>
      <c r="AX462" s="89"/>
      <c r="AY462" s="89"/>
      <c r="AZ462" s="89"/>
      <c r="BA462" s="89"/>
      <c r="BB462" s="89"/>
      <c r="BC462" s="89"/>
    </row>
    <row r="463" spans="39:55">
      <c r="AM463" s="89"/>
      <c r="AN463" s="89"/>
      <c r="AO463" s="89"/>
      <c r="AP463" s="89"/>
      <c r="AQ463" s="89"/>
      <c r="AR463" s="89"/>
      <c r="AS463" s="89"/>
      <c r="AT463" s="89"/>
      <c r="AU463" s="89"/>
      <c r="AV463" s="89"/>
      <c r="AW463" s="89"/>
      <c r="AX463" s="89"/>
      <c r="AY463" s="89"/>
      <c r="AZ463" s="89"/>
      <c r="BA463" s="89"/>
      <c r="BB463" s="89"/>
      <c r="BC463" s="89"/>
    </row>
    <row r="464" spans="39:55">
      <c r="AM464" s="89"/>
      <c r="AN464" s="89"/>
      <c r="AO464" s="89"/>
      <c r="AP464" s="89"/>
      <c r="AQ464" s="89"/>
      <c r="AR464" s="89"/>
      <c r="AS464" s="89"/>
      <c r="AT464" s="89"/>
      <c r="AU464" s="89"/>
      <c r="AV464" s="89"/>
      <c r="AW464" s="89"/>
      <c r="AX464" s="89"/>
      <c r="AY464" s="89"/>
      <c r="AZ464" s="89"/>
      <c r="BA464" s="89"/>
      <c r="BB464" s="89"/>
      <c r="BC464" s="89"/>
    </row>
    <row r="465" spans="39:55">
      <c r="AM465" s="89"/>
      <c r="AN465" s="89"/>
      <c r="AO465" s="89"/>
      <c r="AP465" s="89"/>
      <c r="AQ465" s="89"/>
      <c r="AR465" s="89"/>
      <c r="AS465" s="89"/>
      <c r="AT465" s="89"/>
      <c r="AU465" s="89"/>
      <c r="AV465" s="89"/>
      <c r="AW465" s="89"/>
      <c r="AX465" s="89"/>
      <c r="AY465" s="89"/>
      <c r="AZ465" s="89"/>
      <c r="BA465" s="89"/>
      <c r="BB465" s="89"/>
      <c r="BC465" s="89"/>
    </row>
    <row r="466" spans="39:55">
      <c r="AM466" s="89"/>
      <c r="AN466" s="89"/>
      <c r="AO466" s="89"/>
      <c r="AP466" s="89"/>
      <c r="AQ466" s="89"/>
      <c r="AR466" s="89"/>
      <c r="AS466" s="89"/>
      <c r="AT466" s="89"/>
      <c r="AU466" s="89"/>
      <c r="AV466" s="89"/>
      <c r="AW466" s="89"/>
      <c r="AX466" s="89"/>
      <c r="AY466" s="89"/>
      <c r="AZ466" s="89"/>
      <c r="BA466" s="89"/>
      <c r="BB466" s="89"/>
      <c r="BC466" s="89"/>
    </row>
    <row r="467" spans="39:55">
      <c r="AM467" s="89"/>
      <c r="AN467" s="89"/>
      <c r="AO467" s="89"/>
      <c r="AP467" s="89"/>
      <c r="AQ467" s="89"/>
      <c r="AR467" s="89"/>
      <c r="AS467" s="89"/>
      <c r="AT467" s="89"/>
      <c r="AU467" s="89"/>
      <c r="AV467" s="89"/>
      <c r="AW467" s="89"/>
      <c r="AX467" s="89"/>
      <c r="AY467" s="89"/>
      <c r="AZ467" s="89"/>
      <c r="BA467" s="89"/>
      <c r="BB467" s="89"/>
      <c r="BC467" s="89"/>
    </row>
    <row r="468" spans="39:55">
      <c r="AM468" s="89"/>
      <c r="AN468" s="89"/>
      <c r="AO468" s="89"/>
      <c r="AP468" s="89"/>
      <c r="AQ468" s="89"/>
      <c r="AR468" s="89"/>
      <c r="AS468" s="89"/>
      <c r="AT468" s="89"/>
      <c r="AU468" s="89"/>
      <c r="AV468" s="89"/>
      <c r="AW468" s="89"/>
      <c r="AX468" s="89"/>
      <c r="AY468" s="89"/>
      <c r="AZ468" s="89"/>
      <c r="BA468" s="89"/>
      <c r="BB468" s="89"/>
      <c r="BC468" s="89"/>
    </row>
    <row r="469" spans="39:55">
      <c r="AM469" s="89"/>
      <c r="AN469" s="89"/>
      <c r="AO469" s="89"/>
      <c r="AP469" s="89"/>
      <c r="AQ469" s="89"/>
      <c r="AR469" s="89"/>
      <c r="AS469" s="89"/>
      <c r="AT469" s="89"/>
      <c r="AU469" s="89"/>
      <c r="AV469" s="89"/>
      <c r="AW469" s="89"/>
      <c r="AX469" s="89"/>
      <c r="AY469" s="89"/>
      <c r="AZ469" s="89"/>
      <c r="BA469" s="89"/>
      <c r="BB469" s="89"/>
      <c r="BC469" s="89"/>
    </row>
    <row r="470" spans="39:55">
      <c r="AM470" s="89"/>
      <c r="AN470" s="89"/>
      <c r="AO470" s="89"/>
      <c r="AP470" s="89"/>
      <c r="AQ470" s="89"/>
      <c r="AR470" s="89"/>
      <c r="AS470" s="89"/>
      <c r="AT470" s="89"/>
      <c r="AU470" s="89"/>
      <c r="AV470" s="89"/>
      <c r="AW470" s="89"/>
      <c r="AX470" s="89"/>
      <c r="AY470" s="89"/>
      <c r="AZ470" s="89"/>
      <c r="BA470" s="89"/>
      <c r="BB470" s="89"/>
      <c r="BC470" s="89"/>
    </row>
    <row r="471" spans="39:55">
      <c r="AM471" s="89"/>
      <c r="AN471" s="89"/>
      <c r="AO471" s="89"/>
      <c r="AP471" s="89"/>
      <c r="AQ471" s="89"/>
      <c r="AR471" s="89"/>
      <c r="AS471" s="89"/>
      <c r="AT471" s="89"/>
      <c r="AU471" s="89"/>
      <c r="AV471" s="89"/>
      <c r="AW471" s="89"/>
      <c r="AX471" s="89"/>
      <c r="AY471" s="89"/>
      <c r="AZ471" s="89"/>
      <c r="BA471" s="89"/>
      <c r="BB471" s="89"/>
      <c r="BC471" s="89"/>
    </row>
    <row r="472" spans="39:55">
      <c r="AM472" s="89"/>
      <c r="AN472" s="89"/>
      <c r="AO472" s="89"/>
      <c r="AP472" s="89"/>
      <c r="AQ472" s="89"/>
      <c r="AR472" s="89"/>
      <c r="AS472" s="89"/>
      <c r="AT472" s="89"/>
      <c r="AU472" s="89"/>
      <c r="AV472" s="89"/>
      <c r="AW472" s="89"/>
      <c r="AX472" s="89"/>
      <c r="AY472" s="89"/>
      <c r="AZ472" s="89"/>
      <c r="BA472" s="89"/>
      <c r="BB472" s="89"/>
      <c r="BC472" s="89"/>
    </row>
    <row r="473" spans="39:55">
      <c r="AM473" s="89"/>
      <c r="AN473" s="89"/>
      <c r="AO473" s="89"/>
      <c r="AP473" s="89"/>
      <c r="AQ473" s="89"/>
      <c r="AR473" s="89"/>
      <c r="AS473" s="89"/>
      <c r="AT473" s="89"/>
      <c r="AU473" s="89"/>
      <c r="AV473" s="89"/>
      <c r="AW473" s="89"/>
      <c r="AX473" s="89"/>
      <c r="AY473" s="89"/>
      <c r="AZ473" s="89"/>
      <c r="BA473" s="89"/>
      <c r="BB473" s="89"/>
      <c r="BC473" s="89"/>
    </row>
    <row r="474" spans="39:55">
      <c r="AM474" s="89"/>
      <c r="AN474" s="89"/>
      <c r="AO474" s="89"/>
      <c r="AP474" s="89"/>
      <c r="AQ474" s="89"/>
      <c r="AR474" s="89"/>
      <c r="AS474" s="89"/>
      <c r="AT474" s="89"/>
      <c r="AU474" s="89"/>
      <c r="AV474" s="89"/>
      <c r="AW474" s="89"/>
      <c r="AX474" s="89"/>
      <c r="AY474" s="89"/>
      <c r="AZ474" s="89"/>
      <c r="BA474" s="89"/>
      <c r="BB474" s="89"/>
      <c r="BC474" s="89"/>
    </row>
    <row r="475" spans="39:55">
      <c r="AM475" s="89"/>
      <c r="AN475" s="89"/>
      <c r="AO475" s="89"/>
      <c r="AP475" s="89"/>
      <c r="AQ475" s="89"/>
      <c r="AR475" s="89"/>
      <c r="AS475" s="89"/>
      <c r="AT475" s="89"/>
      <c r="AU475" s="89"/>
      <c r="AV475" s="89"/>
      <c r="AW475" s="89"/>
      <c r="AX475" s="89"/>
      <c r="AY475" s="89"/>
      <c r="AZ475" s="89"/>
      <c r="BA475" s="89"/>
      <c r="BB475" s="89"/>
      <c r="BC475" s="89"/>
    </row>
    <row r="476" spans="39:55">
      <c r="AM476" s="89"/>
      <c r="AN476" s="89"/>
      <c r="AO476" s="89"/>
      <c r="AP476" s="89"/>
      <c r="AQ476" s="89"/>
      <c r="AR476" s="89"/>
      <c r="AS476" s="89"/>
      <c r="AT476" s="89"/>
      <c r="AU476" s="89"/>
      <c r="AV476" s="89"/>
      <c r="AW476" s="89"/>
      <c r="AX476" s="89"/>
      <c r="AY476" s="89"/>
      <c r="AZ476" s="89"/>
      <c r="BA476" s="89"/>
      <c r="BB476" s="89"/>
      <c r="BC476" s="89"/>
    </row>
    <row r="477" spans="39:55">
      <c r="AM477" s="89"/>
      <c r="AN477" s="89"/>
      <c r="AO477" s="89"/>
      <c r="AP477" s="89"/>
      <c r="AQ477" s="89"/>
      <c r="AR477" s="89"/>
      <c r="AS477" s="89"/>
      <c r="AT477" s="89"/>
      <c r="AU477" s="89"/>
      <c r="AV477" s="89"/>
      <c r="AW477" s="89"/>
      <c r="AX477" s="89"/>
      <c r="AY477" s="89"/>
      <c r="AZ477" s="89"/>
      <c r="BA477" s="89"/>
      <c r="BB477" s="89"/>
      <c r="BC477" s="89"/>
    </row>
    <row r="478" spans="39:55">
      <c r="AM478" s="89"/>
      <c r="AN478" s="89"/>
      <c r="AO478" s="89"/>
      <c r="AP478" s="89"/>
      <c r="AQ478" s="89"/>
      <c r="AR478" s="89"/>
      <c r="AS478" s="89"/>
      <c r="AT478" s="89"/>
      <c r="AU478" s="89"/>
      <c r="AV478" s="89"/>
      <c r="AW478" s="89"/>
      <c r="AX478" s="89"/>
      <c r="AY478" s="89"/>
      <c r="AZ478" s="89"/>
      <c r="BA478" s="89"/>
      <c r="BB478" s="89"/>
      <c r="BC478" s="89"/>
    </row>
    <row r="479" spans="39:55">
      <c r="AM479" s="89"/>
      <c r="AN479" s="89"/>
      <c r="AO479" s="89"/>
      <c r="AP479" s="89"/>
      <c r="AQ479" s="89"/>
      <c r="AR479" s="89"/>
      <c r="AS479" s="89"/>
      <c r="AT479" s="89"/>
      <c r="AU479" s="89"/>
      <c r="AV479" s="89"/>
      <c r="AW479" s="89"/>
      <c r="AX479" s="89"/>
      <c r="AY479" s="89"/>
      <c r="AZ479" s="89"/>
      <c r="BA479" s="89"/>
      <c r="BB479" s="89"/>
      <c r="BC479" s="89"/>
    </row>
    <row r="480" spans="39:55">
      <c r="AM480" s="89"/>
      <c r="AN480" s="89"/>
      <c r="AO480" s="89"/>
      <c r="AP480" s="89"/>
      <c r="AQ480" s="89"/>
      <c r="AR480" s="89"/>
      <c r="AS480" s="89"/>
      <c r="AT480" s="89"/>
      <c r="AU480" s="89"/>
      <c r="AV480" s="89"/>
      <c r="AW480" s="89"/>
      <c r="AX480" s="89"/>
      <c r="AY480" s="89"/>
      <c r="AZ480" s="89"/>
      <c r="BA480" s="89"/>
      <c r="BB480" s="89"/>
      <c r="BC480" s="89"/>
    </row>
    <row r="481" spans="39:55">
      <c r="AM481" s="89"/>
      <c r="AN481" s="89"/>
      <c r="AO481" s="89"/>
      <c r="AP481" s="89"/>
      <c r="AQ481" s="89"/>
      <c r="AR481" s="89"/>
      <c r="AS481" s="89"/>
      <c r="AT481" s="89"/>
      <c r="AU481" s="89"/>
      <c r="AV481" s="89"/>
      <c r="AW481" s="89"/>
      <c r="AX481" s="89"/>
      <c r="AY481" s="89"/>
      <c r="AZ481" s="89"/>
      <c r="BA481" s="89"/>
      <c r="BB481" s="89"/>
      <c r="BC481" s="89"/>
    </row>
    <row r="482" spans="39:55">
      <c r="AM482" s="89"/>
      <c r="AN482" s="89"/>
      <c r="AO482" s="89"/>
      <c r="AP482" s="89"/>
      <c r="AQ482" s="89"/>
      <c r="AR482" s="89"/>
      <c r="AS482" s="89"/>
      <c r="AT482" s="89"/>
      <c r="AU482" s="89"/>
      <c r="AV482" s="89"/>
      <c r="AW482" s="89"/>
      <c r="AX482" s="89"/>
      <c r="AY482" s="89"/>
      <c r="AZ482" s="89"/>
      <c r="BA482" s="89"/>
      <c r="BB482" s="89"/>
      <c r="BC482" s="89"/>
    </row>
    <row r="483" spans="39:55">
      <c r="AM483" s="89"/>
      <c r="AN483" s="89"/>
      <c r="AO483" s="89"/>
      <c r="AP483" s="89"/>
      <c r="AQ483" s="89"/>
      <c r="AR483" s="89"/>
      <c r="AS483" s="89"/>
      <c r="AT483" s="89"/>
      <c r="AU483" s="89"/>
      <c r="AV483" s="89"/>
      <c r="AW483" s="89"/>
      <c r="AX483" s="89"/>
      <c r="AY483" s="89"/>
      <c r="AZ483" s="89"/>
      <c r="BA483" s="89"/>
      <c r="BB483" s="89"/>
      <c r="BC483" s="89"/>
    </row>
    <row r="484" spans="39:55">
      <c r="AM484" s="89"/>
      <c r="AN484" s="89"/>
      <c r="AO484" s="89"/>
      <c r="AP484" s="89"/>
      <c r="AQ484" s="89"/>
      <c r="AR484" s="89"/>
      <c r="AS484" s="89"/>
      <c r="AT484" s="89"/>
      <c r="AU484" s="89"/>
      <c r="AV484" s="89"/>
      <c r="AW484" s="89"/>
      <c r="AX484" s="89"/>
      <c r="AY484" s="89"/>
      <c r="AZ484" s="89"/>
      <c r="BA484" s="89"/>
      <c r="BB484" s="89"/>
      <c r="BC484" s="89"/>
    </row>
    <row r="485" spans="39:55">
      <c r="AM485" s="89"/>
      <c r="AN485" s="89"/>
      <c r="AO485" s="89"/>
      <c r="AP485" s="89"/>
      <c r="AQ485" s="89"/>
      <c r="AR485" s="89"/>
      <c r="AS485" s="89"/>
      <c r="AT485" s="89"/>
      <c r="AU485" s="89"/>
      <c r="AV485" s="89"/>
      <c r="AW485" s="89"/>
      <c r="AX485" s="89"/>
      <c r="AY485" s="89"/>
      <c r="AZ485" s="89"/>
      <c r="BA485" s="89"/>
      <c r="BB485" s="89"/>
      <c r="BC485" s="89"/>
    </row>
    <row r="486" spans="39:55">
      <c r="AM486" s="89"/>
      <c r="AN486" s="89"/>
      <c r="AO486" s="89"/>
      <c r="AP486" s="89"/>
      <c r="AQ486" s="89"/>
      <c r="AR486" s="89"/>
      <c r="AS486" s="89"/>
      <c r="AT486" s="89"/>
      <c r="AU486" s="89"/>
      <c r="AV486" s="89"/>
      <c r="AW486" s="89"/>
      <c r="AX486" s="89"/>
      <c r="AY486" s="89"/>
      <c r="AZ486" s="89"/>
      <c r="BA486" s="89"/>
      <c r="BB486" s="89"/>
      <c r="BC486" s="89"/>
    </row>
    <row r="487" spans="39:55">
      <c r="AM487" s="89"/>
      <c r="AN487" s="89"/>
      <c r="AO487" s="89"/>
      <c r="AP487" s="89"/>
      <c r="AQ487" s="89"/>
      <c r="AR487" s="89"/>
      <c r="AS487" s="89"/>
      <c r="AT487" s="89"/>
      <c r="AU487" s="89"/>
      <c r="AV487" s="89"/>
      <c r="AW487" s="89"/>
      <c r="AX487" s="89"/>
      <c r="AY487" s="89"/>
      <c r="AZ487" s="89"/>
      <c r="BA487" s="89"/>
      <c r="BB487" s="89"/>
      <c r="BC487" s="89"/>
    </row>
    <row r="488" spans="39:55">
      <c r="AM488" s="89"/>
      <c r="AN488" s="89"/>
      <c r="AO488" s="89"/>
      <c r="AP488" s="89"/>
      <c r="AQ488" s="89"/>
      <c r="AR488" s="89"/>
      <c r="AS488" s="89"/>
      <c r="AT488" s="89"/>
      <c r="AU488" s="89"/>
      <c r="AV488" s="89"/>
      <c r="AW488" s="89"/>
      <c r="AX488" s="89"/>
      <c r="AY488" s="89"/>
      <c r="AZ488" s="89"/>
      <c r="BA488" s="89"/>
      <c r="BB488" s="89"/>
      <c r="BC488" s="89"/>
    </row>
    <row r="489" spans="39:55">
      <c r="AM489" s="89"/>
      <c r="AN489" s="89"/>
      <c r="AO489" s="89"/>
      <c r="AP489" s="89"/>
      <c r="AQ489" s="89"/>
      <c r="AR489" s="89"/>
      <c r="AS489" s="89"/>
      <c r="AT489" s="89"/>
      <c r="AU489" s="89"/>
      <c r="AV489" s="89"/>
      <c r="AW489" s="89"/>
      <c r="AX489" s="89"/>
      <c r="AY489" s="89"/>
      <c r="AZ489" s="89"/>
      <c r="BA489" s="89"/>
      <c r="BB489" s="89"/>
      <c r="BC489" s="89"/>
    </row>
    <row r="490" spans="39:55">
      <c r="AM490" s="89"/>
      <c r="AN490" s="89"/>
      <c r="AO490" s="89"/>
      <c r="AP490" s="89"/>
      <c r="AQ490" s="89"/>
      <c r="AR490" s="89"/>
      <c r="AS490" s="89"/>
      <c r="AT490" s="89"/>
      <c r="AU490" s="89"/>
      <c r="AV490" s="89"/>
      <c r="AW490" s="89"/>
      <c r="AX490" s="89"/>
      <c r="AY490" s="89"/>
      <c r="AZ490" s="89"/>
      <c r="BA490" s="89"/>
      <c r="BB490" s="89"/>
      <c r="BC490" s="89"/>
    </row>
    <row r="491" spans="39:55">
      <c r="AM491" s="89"/>
      <c r="AN491" s="89"/>
      <c r="AO491" s="89"/>
      <c r="AP491" s="89"/>
      <c r="AQ491" s="89"/>
      <c r="AR491" s="89"/>
      <c r="AS491" s="89"/>
      <c r="AT491" s="89"/>
      <c r="AU491" s="89"/>
      <c r="AV491" s="89"/>
      <c r="AW491" s="89"/>
      <c r="AX491" s="89"/>
      <c r="AY491" s="89"/>
      <c r="AZ491" s="89"/>
      <c r="BA491" s="89"/>
      <c r="BB491" s="89"/>
      <c r="BC491" s="89"/>
    </row>
    <row r="492" spans="39:55">
      <c r="AM492" s="89"/>
      <c r="AN492" s="89"/>
      <c r="AO492" s="89"/>
      <c r="AP492" s="89"/>
      <c r="AQ492" s="89"/>
      <c r="AR492" s="89"/>
      <c r="AS492" s="89"/>
      <c r="AT492" s="89"/>
      <c r="AU492" s="89"/>
      <c r="AV492" s="89"/>
      <c r="AW492" s="89"/>
      <c r="AX492" s="89"/>
      <c r="AY492" s="89"/>
      <c r="AZ492" s="89"/>
      <c r="BA492" s="89"/>
      <c r="BB492" s="89"/>
      <c r="BC492" s="89"/>
    </row>
    <row r="493" spans="39:55">
      <c r="AM493" s="89"/>
      <c r="AN493" s="89"/>
      <c r="AO493" s="89"/>
      <c r="AP493" s="89"/>
      <c r="AQ493" s="89"/>
      <c r="AR493" s="89"/>
      <c r="AS493" s="89"/>
      <c r="AT493" s="89"/>
      <c r="AU493" s="89"/>
      <c r="AV493" s="89"/>
      <c r="AW493" s="89"/>
      <c r="AX493" s="89"/>
      <c r="AY493" s="89"/>
      <c r="AZ493" s="89"/>
      <c r="BA493" s="89"/>
      <c r="BB493" s="89"/>
      <c r="BC493" s="89"/>
    </row>
    <row r="494" spans="39:55">
      <c r="AM494" s="89"/>
      <c r="AN494" s="89"/>
      <c r="AO494" s="89"/>
      <c r="AP494" s="89"/>
      <c r="AQ494" s="89"/>
      <c r="AR494" s="89"/>
      <c r="AS494" s="89"/>
      <c r="AT494" s="89"/>
      <c r="AU494" s="89"/>
      <c r="AV494" s="89"/>
      <c r="AW494" s="89"/>
      <c r="AX494" s="89"/>
      <c r="AY494" s="89"/>
      <c r="AZ494" s="89"/>
      <c r="BA494" s="89"/>
      <c r="BB494" s="89"/>
      <c r="BC494" s="89"/>
    </row>
    <row r="495" spans="39:55">
      <c r="AM495" s="89"/>
      <c r="AN495" s="89"/>
      <c r="AO495" s="89"/>
      <c r="AP495" s="89"/>
      <c r="AQ495" s="89"/>
      <c r="AR495" s="89"/>
      <c r="AS495" s="89"/>
      <c r="AT495" s="89"/>
      <c r="AU495" s="89"/>
      <c r="AV495" s="89"/>
      <c r="AW495" s="89"/>
      <c r="AX495" s="89"/>
      <c r="AY495" s="89"/>
      <c r="AZ495" s="89"/>
      <c r="BA495" s="89"/>
      <c r="BB495" s="89"/>
      <c r="BC495" s="89"/>
    </row>
    <row r="496" spans="39:55">
      <c r="AM496" s="89"/>
      <c r="AN496" s="89"/>
      <c r="AO496" s="89"/>
      <c r="AP496" s="89"/>
      <c r="AQ496" s="89"/>
      <c r="AR496" s="89"/>
      <c r="AS496" s="89"/>
      <c r="AT496" s="89"/>
      <c r="AU496" s="89"/>
      <c r="AV496" s="89"/>
      <c r="AW496" s="89"/>
      <c r="AX496" s="89"/>
      <c r="AY496" s="89"/>
      <c r="AZ496" s="89"/>
      <c r="BA496" s="89"/>
      <c r="BB496" s="89"/>
      <c r="BC496" s="89"/>
    </row>
    <row r="497" spans="39:55">
      <c r="AM497" s="89"/>
      <c r="AN497" s="89"/>
      <c r="AO497" s="89"/>
      <c r="AP497" s="89"/>
      <c r="AQ497" s="89"/>
      <c r="AR497" s="89"/>
      <c r="AS497" s="89"/>
      <c r="AT497" s="89"/>
      <c r="AU497" s="89"/>
      <c r="AV497" s="89"/>
      <c r="AW497" s="89"/>
      <c r="AX497" s="89"/>
      <c r="AY497" s="89"/>
      <c r="AZ497" s="89"/>
      <c r="BA497" s="89"/>
      <c r="BB497" s="89"/>
      <c r="BC497" s="89"/>
    </row>
    <row r="498" spans="39:55">
      <c r="AM498" s="89"/>
      <c r="AN498" s="89"/>
      <c r="AO498" s="89"/>
      <c r="AP498" s="89"/>
      <c r="AQ498" s="89"/>
      <c r="AR498" s="89"/>
      <c r="AS498" s="89"/>
      <c r="AT498" s="89"/>
      <c r="AU498" s="89"/>
      <c r="AV498" s="89"/>
      <c r="AW498" s="89"/>
      <c r="AX498" s="89"/>
      <c r="AY498" s="89"/>
      <c r="AZ498" s="89"/>
      <c r="BA498" s="89"/>
      <c r="BB498" s="89"/>
      <c r="BC498" s="89"/>
    </row>
    <row r="499" spans="39:55">
      <c r="AM499" s="89"/>
      <c r="AN499" s="89"/>
      <c r="AO499" s="89"/>
      <c r="AP499" s="89"/>
      <c r="AQ499" s="89"/>
      <c r="AR499" s="89"/>
      <c r="AS499" s="89"/>
      <c r="AT499" s="89"/>
      <c r="AU499" s="89"/>
      <c r="AV499" s="89"/>
      <c r="AW499" s="89"/>
      <c r="AX499" s="89"/>
      <c r="AY499" s="89"/>
      <c r="AZ499" s="89"/>
      <c r="BA499" s="89"/>
      <c r="BB499" s="89"/>
      <c r="BC499" s="89"/>
    </row>
    <row r="500" spans="39:55">
      <c r="AM500" s="89"/>
      <c r="AN500" s="89"/>
      <c r="AO500" s="89"/>
      <c r="AP500" s="89"/>
      <c r="AQ500" s="89"/>
      <c r="AR500" s="89"/>
      <c r="AS500" s="89"/>
      <c r="AT500" s="89"/>
      <c r="AU500" s="89"/>
      <c r="AV500" s="89"/>
      <c r="AW500" s="89"/>
      <c r="AX500" s="89"/>
      <c r="AY500" s="89"/>
      <c r="AZ500" s="89"/>
      <c r="BA500" s="89"/>
      <c r="BB500" s="89"/>
      <c r="BC500" s="89"/>
    </row>
    <row r="501" spans="39:55">
      <c r="AM501" s="89"/>
      <c r="AN501" s="89"/>
      <c r="AO501" s="89"/>
      <c r="AP501" s="89"/>
      <c r="AQ501" s="89"/>
      <c r="AR501" s="89"/>
      <c r="AS501" s="89"/>
      <c r="AT501" s="89"/>
      <c r="AU501" s="89"/>
      <c r="AV501" s="89"/>
      <c r="AW501" s="89"/>
      <c r="AX501" s="89"/>
      <c r="AY501" s="89"/>
      <c r="AZ501" s="89"/>
      <c r="BA501" s="89"/>
      <c r="BB501" s="89"/>
      <c r="BC501" s="89"/>
    </row>
    <row r="502" spans="39:55">
      <c r="AM502" s="89"/>
      <c r="AN502" s="89"/>
      <c r="AO502" s="89"/>
      <c r="AP502" s="89"/>
      <c r="AQ502" s="89"/>
      <c r="AR502" s="89"/>
      <c r="AS502" s="89"/>
      <c r="AT502" s="89"/>
      <c r="AU502" s="89"/>
      <c r="AV502" s="89"/>
      <c r="AW502" s="89"/>
      <c r="AX502" s="89"/>
      <c r="AY502" s="89"/>
      <c r="AZ502" s="89"/>
      <c r="BA502" s="89"/>
      <c r="BB502" s="89"/>
      <c r="BC502" s="89"/>
    </row>
    <row r="503" spans="39:55">
      <c r="AM503" s="89"/>
      <c r="AN503" s="89"/>
      <c r="AO503" s="89"/>
      <c r="AP503" s="89"/>
      <c r="AQ503" s="89"/>
      <c r="AR503" s="89"/>
      <c r="AS503" s="89"/>
      <c r="AT503" s="89"/>
      <c r="AU503" s="89"/>
      <c r="AV503" s="89"/>
      <c r="AW503" s="89"/>
      <c r="AX503" s="89"/>
      <c r="AY503" s="89"/>
      <c r="AZ503" s="89"/>
      <c r="BA503" s="89"/>
      <c r="BB503" s="89"/>
      <c r="BC503" s="89"/>
    </row>
    <row r="504" spans="39:55">
      <c r="AM504" s="89"/>
      <c r="AN504" s="89"/>
      <c r="AO504" s="89"/>
      <c r="AP504" s="89"/>
      <c r="AQ504" s="89"/>
      <c r="AR504" s="89"/>
      <c r="AS504" s="89"/>
      <c r="AT504" s="89"/>
      <c r="AU504" s="89"/>
      <c r="AV504" s="89"/>
      <c r="AW504" s="89"/>
      <c r="AX504" s="89"/>
      <c r="AY504" s="89"/>
      <c r="AZ504" s="89"/>
      <c r="BA504" s="89"/>
      <c r="BB504" s="89"/>
      <c r="BC504" s="89"/>
    </row>
    <row r="505" spans="39:55">
      <c r="AM505" s="89"/>
      <c r="AN505" s="89"/>
      <c r="AO505" s="89"/>
      <c r="AP505" s="89"/>
      <c r="AQ505" s="89"/>
      <c r="AR505" s="89"/>
      <c r="AS505" s="89"/>
      <c r="AT505" s="89"/>
      <c r="AU505" s="89"/>
      <c r="AV505" s="89"/>
      <c r="AW505" s="89"/>
      <c r="AX505" s="89"/>
      <c r="AY505" s="89"/>
      <c r="AZ505" s="89"/>
      <c r="BA505" s="89"/>
      <c r="BB505" s="89"/>
      <c r="BC505" s="89"/>
    </row>
    <row r="506" spans="39:55">
      <c r="AM506" s="89"/>
      <c r="AN506" s="89"/>
      <c r="AO506" s="89"/>
      <c r="AP506" s="89"/>
      <c r="AQ506" s="89"/>
      <c r="AR506" s="89"/>
      <c r="AS506" s="89"/>
      <c r="AT506" s="89"/>
      <c r="AU506" s="89"/>
      <c r="AV506" s="89"/>
      <c r="AW506" s="89"/>
      <c r="AX506" s="89"/>
      <c r="AY506" s="89"/>
      <c r="AZ506" s="89"/>
      <c r="BA506" s="89"/>
      <c r="BB506" s="89"/>
      <c r="BC506" s="89"/>
    </row>
    <row r="507" spans="39:55">
      <c r="AM507" s="89"/>
      <c r="AN507" s="89"/>
      <c r="AO507" s="89"/>
      <c r="AP507" s="89"/>
      <c r="AQ507" s="89"/>
      <c r="AR507" s="89"/>
      <c r="AS507" s="89"/>
      <c r="AT507" s="89"/>
      <c r="AU507" s="89"/>
      <c r="AV507" s="89"/>
      <c r="AW507" s="89"/>
      <c r="AX507" s="89"/>
      <c r="AY507" s="89"/>
      <c r="AZ507" s="89"/>
      <c r="BA507" s="89"/>
      <c r="BB507" s="89"/>
      <c r="BC507" s="89"/>
    </row>
    <row r="508" spans="39:55">
      <c r="AM508" s="89"/>
      <c r="AN508" s="89"/>
      <c r="AO508" s="89"/>
      <c r="AP508" s="89"/>
      <c r="AQ508" s="89"/>
      <c r="AR508" s="89"/>
      <c r="AS508" s="89"/>
      <c r="AT508" s="89"/>
      <c r="AU508" s="89"/>
      <c r="AV508" s="89"/>
      <c r="AW508" s="89"/>
      <c r="AX508" s="89"/>
      <c r="AY508" s="89"/>
      <c r="AZ508" s="89"/>
      <c r="BA508" s="89"/>
      <c r="BB508" s="89"/>
      <c r="BC508" s="89"/>
    </row>
    <row r="509" spans="39:55">
      <c r="AM509" s="89"/>
      <c r="AN509" s="89"/>
      <c r="AO509" s="89"/>
      <c r="AP509" s="89"/>
      <c r="AQ509" s="89"/>
      <c r="AR509" s="89"/>
      <c r="AS509" s="89"/>
      <c r="AT509" s="89"/>
      <c r="AU509" s="89"/>
      <c r="AV509" s="89"/>
      <c r="AW509" s="89"/>
      <c r="AX509" s="89"/>
      <c r="AY509" s="89"/>
      <c r="AZ509" s="89"/>
      <c r="BA509" s="89"/>
      <c r="BB509" s="89"/>
      <c r="BC509" s="89"/>
    </row>
    <row r="510" spans="39:55">
      <c r="AM510" s="89"/>
      <c r="AN510" s="89"/>
      <c r="AO510" s="89"/>
      <c r="AP510" s="89"/>
      <c r="AQ510" s="89"/>
      <c r="AR510" s="89"/>
      <c r="AS510" s="89"/>
      <c r="AT510" s="89"/>
      <c r="AU510" s="89"/>
      <c r="AV510" s="89"/>
      <c r="AW510" s="89"/>
      <c r="AX510" s="89"/>
      <c r="AY510" s="89"/>
      <c r="AZ510" s="89"/>
      <c r="BA510" s="89"/>
      <c r="BB510" s="89"/>
      <c r="BC510" s="89"/>
    </row>
    <row r="511" spans="39:55">
      <c r="AM511" s="89"/>
      <c r="AN511" s="89"/>
      <c r="AO511" s="89"/>
      <c r="AP511" s="89"/>
      <c r="AQ511" s="89"/>
      <c r="AR511" s="89"/>
      <c r="AS511" s="89"/>
      <c r="AT511" s="89"/>
      <c r="AU511" s="89"/>
      <c r="AV511" s="89"/>
      <c r="AW511" s="89"/>
      <c r="AX511" s="89"/>
      <c r="AY511" s="89"/>
      <c r="AZ511" s="89"/>
      <c r="BA511" s="89"/>
      <c r="BB511" s="89"/>
      <c r="BC511" s="89"/>
    </row>
    <row r="512" spans="39:55">
      <c r="AM512" s="89"/>
      <c r="AN512" s="89"/>
      <c r="AO512" s="89"/>
      <c r="AP512" s="89"/>
      <c r="AQ512" s="89"/>
      <c r="AR512" s="89"/>
      <c r="AS512" s="89"/>
      <c r="AT512" s="89"/>
      <c r="AU512" s="89"/>
      <c r="AV512" s="89"/>
      <c r="AW512" s="89"/>
      <c r="AX512" s="89"/>
      <c r="AY512" s="89"/>
      <c r="AZ512" s="89"/>
      <c r="BA512" s="89"/>
      <c r="BB512" s="89"/>
      <c r="BC512" s="89"/>
    </row>
    <row r="513" spans="39:55">
      <c r="AM513" s="89"/>
      <c r="AN513" s="89"/>
      <c r="AO513" s="89"/>
      <c r="AP513" s="89"/>
      <c r="AQ513" s="89"/>
      <c r="AR513" s="89"/>
      <c r="AS513" s="89"/>
      <c r="AT513" s="89"/>
      <c r="AU513" s="89"/>
      <c r="AV513" s="89"/>
      <c r="AW513" s="89"/>
      <c r="AX513" s="89"/>
      <c r="AY513" s="89"/>
      <c r="AZ513" s="89"/>
      <c r="BA513" s="89"/>
      <c r="BB513" s="89"/>
      <c r="BC513" s="89"/>
    </row>
    <row r="514" spans="39:55">
      <c r="AM514" s="89"/>
      <c r="AN514" s="89"/>
      <c r="AO514" s="89"/>
      <c r="AP514" s="89"/>
      <c r="AQ514" s="89"/>
      <c r="AR514" s="89"/>
      <c r="AS514" s="89"/>
      <c r="AT514" s="89"/>
      <c r="AU514" s="89"/>
      <c r="AV514" s="89"/>
      <c r="AW514" s="89"/>
      <c r="AX514" s="89"/>
      <c r="AY514" s="89"/>
      <c r="AZ514" s="89"/>
      <c r="BA514" s="89"/>
      <c r="BB514" s="89"/>
      <c r="BC514" s="89"/>
    </row>
    <row r="515" spans="39:55">
      <c r="AM515" s="89"/>
      <c r="AN515" s="89"/>
      <c r="AO515" s="89"/>
      <c r="AP515" s="89"/>
      <c r="AQ515" s="89"/>
      <c r="AR515" s="89"/>
      <c r="AS515" s="89"/>
      <c r="AT515" s="89"/>
      <c r="AU515" s="89"/>
      <c r="AV515" s="89"/>
      <c r="AW515" s="89"/>
      <c r="AX515" s="89"/>
      <c r="AY515" s="89"/>
      <c r="AZ515" s="89"/>
      <c r="BA515" s="89"/>
      <c r="BB515" s="89"/>
      <c r="BC515" s="89"/>
    </row>
    <row r="516" spans="39:55">
      <c r="AM516" s="89"/>
      <c r="AN516" s="89"/>
      <c r="AO516" s="89"/>
      <c r="AP516" s="89"/>
      <c r="AQ516" s="89"/>
      <c r="AR516" s="89"/>
      <c r="AS516" s="89"/>
      <c r="AT516" s="89"/>
      <c r="AU516" s="89"/>
      <c r="AV516" s="89"/>
      <c r="AW516" s="89"/>
      <c r="AX516" s="89"/>
      <c r="AY516" s="89"/>
      <c r="AZ516" s="89"/>
      <c r="BA516" s="89"/>
      <c r="BB516" s="89"/>
      <c r="BC516" s="89"/>
    </row>
    <row r="517" spans="39:55">
      <c r="AM517" s="89"/>
      <c r="AN517" s="89"/>
      <c r="AO517" s="89"/>
      <c r="AP517" s="89"/>
      <c r="AQ517" s="89"/>
      <c r="AR517" s="89"/>
      <c r="AS517" s="89"/>
      <c r="AT517" s="89"/>
      <c r="AU517" s="89"/>
      <c r="AV517" s="89"/>
      <c r="AW517" s="89"/>
      <c r="AX517" s="89"/>
      <c r="AY517" s="89"/>
      <c r="AZ517" s="89"/>
      <c r="BA517" s="89"/>
      <c r="BB517" s="89"/>
      <c r="BC517" s="89"/>
    </row>
    <row r="518" spans="39:55">
      <c r="AM518" s="89"/>
      <c r="AN518" s="89"/>
      <c r="AO518" s="89"/>
      <c r="AP518" s="89"/>
      <c r="AQ518" s="89"/>
      <c r="AR518" s="89"/>
      <c r="AS518" s="89"/>
      <c r="AT518" s="89"/>
      <c r="AU518" s="89"/>
      <c r="AV518" s="89"/>
      <c r="AW518" s="89"/>
      <c r="AX518" s="89"/>
      <c r="AY518" s="89"/>
      <c r="AZ518" s="89"/>
      <c r="BA518" s="89"/>
      <c r="BB518" s="89"/>
      <c r="BC518" s="89"/>
    </row>
    <row r="519" spans="39:55">
      <c r="AM519" s="89"/>
      <c r="AN519" s="89"/>
      <c r="AO519" s="89"/>
      <c r="AP519" s="89"/>
      <c r="AQ519" s="89"/>
      <c r="AR519" s="89"/>
      <c r="AS519" s="89"/>
      <c r="AT519" s="89"/>
      <c r="AU519" s="89"/>
      <c r="AV519" s="89"/>
      <c r="AW519" s="89"/>
      <c r="AX519" s="89"/>
      <c r="AY519" s="89"/>
      <c r="AZ519" s="89"/>
      <c r="BA519" s="89"/>
      <c r="BB519" s="89"/>
      <c r="BC519" s="89"/>
    </row>
    <row r="520" spans="39:55">
      <c r="AM520" s="89"/>
      <c r="AN520" s="89"/>
      <c r="AO520" s="89"/>
      <c r="AP520" s="89"/>
      <c r="AQ520" s="89"/>
      <c r="AR520" s="89"/>
      <c r="AS520" s="89"/>
      <c r="AT520" s="89"/>
      <c r="AU520" s="89"/>
      <c r="AV520" s="89"/>
      <c r="AW520" s="89"/>
      <c r="AX520" s="89"/>
      <c r="AY520" s="89"/>
      <c r="AZ520" s="89"/>
      <c r="BA520" s="89"/>
      <c r="BB520" s="89"/>
      <c r="BC520" s="89"/>
    </row>
    <row r="521" spans="39:55">
      <c r="AM521" s="89"/>
      <c r="AN521" s="89"/>
      <c r="AO521" s="89"/>
      <c r="AP521" s="89"/>
      <c r="AQ521" s="89"/>
      <c r="AR521" s="89"/>
      <c r="AS521" s="89"/>
      <c r="AT521" s="89"/>
      <c r="AU521" s="89"/>
      <c r="AV521" s="89"/>
      <c r="AW521" s="89"/>
      <c r="AX521" s="89"/>
      <c r="AY521" s="89"/>
      <c r="AZ521" s="89"/>
      <c r="BA521" s="89"/>
      <c r="BB521" s="89"/>
      <c r="BC521" s="89"/>
    </row>
    <row r="522" spans="39:55">
      <c r="AM522" s="89"/>
      <c r="AN522" s="89"/>
      <c r="AO522" s="89"/>
      <c r="AP522" s="89"/>
      <c r="AQ522" s="89"/>
      <c r="AR522" s="89"/>
      <c r="AS522" s="89"/>
      <c r="AT522" s="89"/>
      <c r="AU522" s="89"/>
      <c r="AV522" s="89"/>
      <c r="AW522" s="89"/>
      <c r="AX522" s="89"/>
      <c r="AY522" s="89"/>
      <c r="AZ522" s="89"/>
      <c r="BA522" s="89"/>
      <c r="BB522" s="89"/>
      <c r="BC522" s="89"/>
    </row>
    <row r="523" spans="39:55">
      <c r="AM523" s="89"/>
      <c r="AN523" s="89"/>
      <c r="AO523" s="89"/>
      <c r="AP523" s="89"/>
      <c r="AQ523" s="89"/>
      <c r="AR523" s="89"/>
      <c r="AS523" s="89"/>
      <c r="AT523" s="89"/>
      <c r="AU523" s="89"/>
      <c r="AV523" s="89"/>
      <c r="AW523" s="89"/>
      <c r="AX523" s="89"/>
      <c r="AY523" s="89"/>
      <c r="AZ523" s="89"/>
      <c r="BA523" s="89"/>
      <c r="BB523" s="89"/>
      <c r="BC523" s="89"/>
    </row>
    <row r="524" spans="39:55">
      <c r="AM524" s="89"/>
      <c r="AN524" s="89"/>
      <c r="AO524" s="89"/>
      <c r="AP524" s="89"/>
      <c r="AQ524" s="89"/>
      <c r="AR524" s="89"/>
      <c r="AS524" s="89"/>
      <c r="AT524" s="89"/>
      <c r="AU524" s="89"/>
      <c r="AV524" s="89"/>
      <c r="AW524" s="89"/>
      <c r="AX524" s="89"/>
      <c r="AY524" s="89"/>
      <c r="AZ524" s="89"/>
      <c r="BA524" s="89"/>
      <c r="BB524" s="89"/>
      <c r="BC524" s="89"/>
    </row>
    <row r="525" spans="39:55">
      <c r="AM525" s="89"/>
      <c r="AN525" s="89"/>
      <c r="AO525" s="89"/>
      <c r="AP525" s="89"/>
      <c r="AQ525" s="89"/>
      <c r="AR525" s="89"/>
      <c r="AS525" s="89"/>
      <c r="AT525" s="89"/>
      <c r="AU525" s="89"/>
      <c r="AV525" s="89"/>
      <c r="AW525" s="89"/>
      <c r="AX525" s="89"/>
      <c r="AY525" s="89"/>
      <c r="AZ525" s="89"/>
      <c r="BA525" s="89"/>
      <c r="BB525" s="89"/>
      <c r="BC525" s="89"/>
    </row>
    <row r="526" spans="39:55">
      <c r="AM526" s="89"/>
      <c r="AN526" s="89"/>
      <c r="AO526" s="89"/>
      <c r="AP526" s="89"/>
      <c r="AQ526" s="89"/>
      <c r="AR526" s="89"/>
      <c r="AS526" s="89"/>
      <c r="AT526" s="89"/>
      <c r="AU526" s="89"/>
      <c r="AV526" s="89"/>
      <c r="AW526" s="89"/>
      <c r="AX526" s="89"/>
      <c r="AY526" s="89"/>
      <c r="AZ526" s="89"/>
      <c r="BA526" s="89"/>
      <c r="BB526" s="89"/>
      <c r="BC526" s="89"/>
    </row>
    <row r="527" spans="39:55">
      <c r="AM527" s="89"/>
      <c r="AN527" s="89"/>
      <c r="AO527" s="89"/>
      <c r="AP527" s="89"/>
      <c r="AQ527" s="89"/>
      <c r="AR527" s="89"/>
      <c r="AS527" s="89"/>
      <c r="AT527" s="89"/>
      <c r="AU527" s="89"/>
      <c r="AV527" s="89"/>
      <c r="AW527" s="89"/>
      <c r="AX527" s="89"/>
      <c r="AY527" s="89"/>
      <c r="AZ527" s="89"/>
      <c r="BA527" s="89"/>
      <c r="BB527" s="89"/>
      <c r="BC527" s="89"/>
    </row>
    <row r="528" spans="39:55">
      <c r="AM528" s="89"/>
      <c r="AN528" s="89"/>
      <c r="AO528" s="89"/>
      <c r="AP528" s="89"/>
      <c r="AQ528" s="89"/>
      <c r="AR528" s="89"/>
      <c r="AS528" s="89"/>
      <c r="AT528" s="89"/>
      <c r="AU528" s="89"/>
      <c r="AV528" s="89"/>
      <c r="AW528" s="89"/>
      <c r="AX528" s="89"/>
      <c r="AY528" s="89"/>
      <c r="AZ528" s="89"/>
      <c r="BA528" s="89"/>
      <c r="BB528" s="89"/>
      <c r="BC528" s="89"/>
    </row>
    <row r="529" spans="39:55">
      <c r="AM529" s="89"/>
      <c r="AN529" s="89"/>
      <c r="AO529" s="89"/>
      <c r="AP529" s="89"/>
      <c r="AQ529" s="89"/>
      <c r="AR529" s="89"/>
      <c r="AS529" s="89"/>
      <c r="AT529" s="89"/>
      <c r="AU529" s="89"/>
      <c r="AV529" s="89"/>
      <c r="AW529" s="89"/>
      <c r="AX529" s="89"/>
      <c r="AY529" s="89"/>
      <c r="AZ529" s="89"/>
      <c r="BA529" s="89"/>
      <c r="BB529" s="89"/>
      <c r="BC529" s="89"/>
    </row>
    <row r="530" spans="39:55">
      <c r="AM530" s="89"/>
      <c r="AN530" s="89"/>
      <c r="AO530" s="89"/>
      <c r="AP530" s="89"/>
      <c r="AQ530" s="89"/>
      <c r="AR530" s="89"/>
      <c r="AS530" s="89"/>
      <c r="AT530" s="89"/>
      <c r="AU530" s="89"/>
      <c r="AV530" s="89"/>
      <c r="AW530" s="89"/>
      <c r="AX530" s="89"/>
      <c r="AY530" s="89"/>
      <c r="AZ530" s="89"/>
      <c r="BA530" s="89"/>
      <c r="BB530" s="89"/>
      <c r="BC530" s="89"/>
    </row>
    <row r="531" spans="39:55">
      <c r="AM531" s="89"/>
      <c r="AN531" s="89"/>
      <c r="AO531" s="89"/>
      <c r="AP531" s="89"/>
      <c r="AQ531" s="89"/>
      <c r="AR531" s="89"/>
      <c r="AS531" s="89"/>
      <c r="AT531" s="89"/>
      <c r="AU531" s="89"/>
      <c r="AV531" s="89"/>
      <c r="AW531" s="89"/>
      <c r="AX531" s="89"/>
      <c r="AY531" s="89"/>
      <c r="AZ531" s="89"/>
      <c r="BA531" s="89"/>
      <c r="BB531" s="89"/>
      <c r="BC531" s="89"/>
    </row>
    <row r="532" spans="39:55">
      <c r="AM532" s="89"/>
      <c r="AN532" s="89"/>
      <c r="AO532" s="89"/>
      <c r="AP532" s="89"/>
      <c r="AQ532" s="89"/>
      <c r="AR532" s="89"/>
      <c r="AS532" s="89"/>
      <c r="AT532" s="89"/>
      <c r="AU532" s="89"/>
      <c r="AV532" s="89"/>
      <c r="AW532" s="89"/>
      <c r="AX532" s="89"/>
      <c r="AY532" s="89"/>
      <c r="AZ532" s="89"/>
      <c r="BA532" s="89"/>
      <c r="BB532" s="89"/>
      <c r="BC532" s="89"/>
    </row>
    <row r="533" spans="39:55">
      <c r="AM533" s="89"/>
      <c r="AN533" s="89"/>
      <c r="AO533" s="89"/>
      <c r="AP533" s="89"/>
      <c r="AQ533" s="89"/>
      <c r="AR533" s="89"/>
      <c r="AS533" s="89"/>
      <c r="AT533" s="89"/>
      <c r="AU533" s="89"/>
      <c r="AV533" s="89"/>
      <c r="AW533" s="89"/>
      <c r="AX533" s="89"/>
      <c r="AY533" s="89"/>
      <c r="AZ533" s="89"/>
      <c r="BA533" s="89"/>
      <c r="BB533" s="89"/>
      <c r="BC533" s="89"/>
    </row>
    <row r="534" spans="39:55">
      <c r="AM534" s="89"/>
      <c r="AN534" s="89"/>
      <c r="AO534" s="89"/>
      <c r="AP534" s="89"/>
      <c r="AQ534" s="89"/>
      <c r="AR534" s="89"/>
      <c r="AS534" s="89"/>
      <c r="AT534" s="89"/>
      <c r="AU534" s="89"/>
      <c r="AV534" s="89"/>
      <c r="AW534" s="89"/>
      <c r="AX534" s="89"/>
      <c r="AY534" s="89"/>
      <c r="AZ534" s="89"/>
      <c r="BA534" s="89"/>
      <c r="BB534" s="89"/>
      <c r="BC534" s="89"/>
    </row>
    <row r="535" spans="39:55">
      <c r="AM535" s="89"/>
      <c r="AN535" s="89"/>
      <c r="AO535" s="89"/>
      <c r="AP535" s="89"/>
      <c r="AQ535" s="89"/>
      <c r="AR535" s="89"/>
      <c r="AS535" s="89"/>
      <c r="AT535" s="89"/>
      <c r="AU535" s="89"/>
      <c r="AV535" s="89"/>
      <c r="AW535" s="89"/>
      <c r="AX535" s="89"/>
      <c r="AY535" s="89"/>
      <c r="AZ535" s="89"/>
      <c r="BA535" s="89"/>
      <c r="BB535" s="89"/>
      <c r="BC535" s="89"/>
    </row>
    <row r="536" spans="39:55">
      <c r="AM536" s="89"/>
      <c r="AN536" s="89"/>
      <c r="AO536" s="89"/>
      <c r="AP536" s="89"/>
      <c r="AQ536" s="89"/>
      <c r="AR536" s="89"/>
      <c r="AS536" s="89"/>
      <c r="AT536" s="89"/>
      <c r="AU536" s="89"/>
      <c r="AV536" s="89"/>
      <c r="AW536" s="89"/>
      <c r="AX536" s="89"/>
      <c r="AY536" s="89"/>
      <c r="AZ536" s="89"/>
      <c r="BA536" s="89"/>
      <c r="BB536" s="89"/>
      <c r="BC536" s="89"/>
    </row>
    <row r="537" spans="39:55">
      <c r="AM537" s="89"/>
      <c r="AN537" s="89"/>
      <c r="AO537" s="89"/>
      <c r="AP537" s="89"/>
      <c r="AQ537" s="89"/>
      <c r="AR537" s="89"/>
      <c r="AS537" s="89"/>
      <c r="AT537" s="89"/>
      <c r="AU537" s="89"/>
      <c r="AV537" s="89"/>
      <c r="AW537" s="89"/>
      <c r="AX537" s="89"/>
      <c r="AY537" s="89"/>
      <c r="AZ537" s="89"/>
      <c r="BA537" s="89"/>
      <c r="BB537" s="89"/>
      <c r="BC537" s="89"/>
    </row>
    <row r="538" spans="39:55">
      <c r="AM538" s="89"/>
      <c r="AN538" s="89"/>
      <c r="AO538" s="89"/>
      <c r="AP538" s="89"/>
      <c r="AQ538" s="89"/>
      <c r="AR538" s="89"/>
      <c r="AS538" s="89"/>
      <c r="AT538" s="89"/>
      <c r="AU538" s="89"/>
      <c r="AV538" s="89"/>
      <c r="AW538" s="89"/>
      <c r="AX538" s="89"/>
      <c r="AY538" s="89"/>
      <c r="AZ538" s="89"/>
      <c r="BA538" s="89"/>
      <c r="BB538" s="89"/>
      <c r="BC538" s="89"/>
    </row>
    <row r="539" spans="39:55">
      <c r="AM539" s="89"/>
      <c r="AN539" s="89"/>
      <c r="AO539" s="89"/>
      <c r="AP539" s="89"/>
      <c r="AQ539" s="89"/>
      <c r="AR539" s="89"/>
      <c r="AS539" s="89"/>
      <c r="AT539" s="89"/>
      <c r="AU539" s="89"/>
      <c r="AV539" s="89"/>
      <c r="AW539" s="89"/>
      <c r="AX539" s="89"/>
      <c r="AY539" s="89"/>
      <c r="AZ539" s="89"/>
      <c r="BA539" s="89"/>
      <c r="BB539" s="89"/>
      <c r="BC539" s="89"/>
    </row>
    <row r="540" spans="39:55">
      <c r="AM540" s="89"/>
      <c r="AN540" s="89"/>
      <c r="AO540" s="89"/>
      <c r="AP540" s="89"/>
      <c r="AQ540" s="89"/>
      <c r="AR540" s="89"/>
      <c r="AS540" s="89"/>
      <c r="AT540" s="89"/>
      <c r="AU540" s="89"/>
      <c r="AV540" s="89"/>
      <c r="AW540" s="89"/>
      <c r="AX540" s="89"/>
      <c r="AY540" s="89"/>
      <c r="AZ540" s="89"/>
      <c r="BA540" s="89"/>
      <c r="BB540" s="89"/>
      <c r="BC540" s="89"/>
    </row>
    <row r="541" spans="39:55">
      <c r="AM541" s="89"/>
      <c r="AN541" s="89"/>
      <c r="AO541" s="89"/>
      <c r="AP541" s="89"/>
      <c r="AQ541" s="89"/>
      <c r="AR541" s="89"/>
      <c r="AS541" s="89"/>
      <c r="AT541" s="89"/>
      <c r="AU541" s="89"/>
      <c r="AV541" s="89"/>
      <c r="AW541" s="89"/>
      <c r="AX541" s="89"/>
      <c r="AY541" s="89"/>
      <c r="AZ541" s="89"/>
      <c r="BA541" s="89"/>
      <c r="BB541" s="89"/>
      <c r="BC541" s="89"/>
    </row>
    <row r="542" spans="39:55">
      <c r="AM542" s="89"/>
      <c r="AN542" s="89"/>
      <c r="AO542" s="89"/>
      <c r="AP542" s="89"/>
      <c r="AQ542" s="89"/>
      <c r="AR542" s="89"/>
      <c r="AS542" s="89"/>
      <c r="AT542" s="89"/>
      <c r="AU542" s="89"/>
      <c r="AV542" s="89"/>
      <c r="AW542" s="89"/>
      <c r="AX542" s="89"/>
      <c r="AY542" s="89"/>
      <c r="AZ542" s="89"/>
      <c r="BA542" s="89"/>
      <c r="BB542" s="89"/>
      <c r="BC542" s="89"/>
    </row>
    <row r="543" spans="39:55">
      <c r="AM543" s="89"/>
      <c r="AN543" s="89"/>
      <c r="AO543" s="89"/>
      <c r="AP543" s="89"/>
      <c r="AQ543" s="89"/>
      <c r="AR543" s="89"/>
      <c r="AS543" s="89"/>
      <c r="AT543" s="89"/>
      <c r="AU543" s="89"/>
      <c r="AV543" s="89"/>
      <c r="AW543" s="89"/>
      <c r="AX543" s="89"/>
      <c r="AY543" s="89"/>
      <c r="AZ543" s="89"/>
      <c r="BA543" s="89"/>
      <c r="BB543" s="89"/>
      <c r="BC543" s="89"/>
    </row>
    <row r="544" spans="39:55">
      <c r="AM544" s="89"/>
      <c r="AN544" s="89"/>
      <c r="AO544" s="89"/>
      <c r="AP544" s="89"/>
      <c r="AQ544" s="89"/>
      <c r="AR544" s="89"/>
      <c r="AS544" s="89"/>
      <c r="AT544" s="89"/>
      <c r="AU544" s="89"/>
      <c r="AV544" s="89"/>
      <c r="AW544" s="89"/>
      <c r="AX544" s="89"/>
      <c r="AY544" s="89"/>
      <c r="AZ544" s="89"/>
      <c r="BA544" s="89"/>
      <c r="BB544" s="89"/>
      <c r="BC544" s="89"/>
    </row>
    <row r="545" spans="39:55">
      <c r="AM545" s="89"/>
      <c r="AN545" s="89"/>
      <c r="AO545" s="89"/>
      <c r="AP545" s="89"/>
      <c r="AQ545" s="89"/>
      <c r="AR545" s="89"/>
      <c r="AS545" s="89"/>
      <c r="AT545" s="89"/>
      <c r="AU545" s="89"/>
      <c r="AV545" s="89"/>
      <c r="AW545" s="89"/>
      <c r="AX545" s="89"/>
      <c r="AY545" s="89"/>
      <c r="AZ545" s="89"/>
      <c r="BA545" s="89"/>
      <c r="BB545" s="89"/>
      <c r="BC545" s="89"/>
    </row>
    <row r="546" spans="39:55">
      <c r="AM546" s="89"/>
      <c r="AN546" s="89"/>
      <c r="AO546" s="89"/>
      <c r="AP546" s="89"/>
      <c r="AQ546" s="89"/>
      <c r="AR546" s="89"/>
      <c r="AS546" s="89"/>
      <c r="AT546" s="89"/>
      <c r="AU546" s="89"/>
      <c r="AV546" s="89"/>
      <c r="AW546" s="89"/>
      <c r="AX546" s="89"/>
      <c r="AY546" s="89"/>
      <c r="AZ546" s="89"/>
      <c r="BA546" s="89"/>
      <c r="BB546" s="89"/>
      <c r="BC546" s="89"/>
    </row>
    <row r="547" spans="39:55">
      <c r="AM547" s="89"/>
      <c r="AN547" s="89"/>
      <c r="AO547" s="89"/>
      <c r="AP547" s="89"/>
      <c r="AQ547" s="89"/>
      <c r="AR547" s="89"/>
      <c r="AS547" s="89"/>
      <c r="AT547" s="89"/>
      <c r="AU547" s="89"/>
      <c r="AV547" s="89"/>
      <c r="AW547" s="89"/>
      <c r="AX547" s="89"/>
      <c r="AY547" s="89"/>
      <c r="AZ547" s="89"/>
      <c r="BA547" s="89"/>
      <c r="BB547" s="89"/>
      <c r="BC547" s="89"/>
    </row>
    <row r="548" spans="39:55">
      <c r="AM548" s="89"/>
      <c r="AN548" s="89"/>
      <c r="AO548" s="89"/>
      <c r="AP548" s="89"/>
      <c r="AQ548" s="89"/>
      <c r="AR548" s="89"/>
      <c r="AS548" s="89"/>
      <c r="AT548" s="89"/>
      <c r="AU548" s="89"/>
      <c r="AV548" s="89"/>
      <c r="AW548" s="89"/>
      <c r="AX548" s="89"/>
      <c r="AY548" s="89"/>
      <c r="AZ548" s="89"/>
      <c r="BA548" s="89"/>
      <c r="BB548" s="89"/>
      <c r="BC548" s="89"/>
    </row>
    <row r="549" spans="39:55">
      <c r="AM549" s="89"/>
      <c r="AN549" s="89"/>
      <c r="AO549" s="89"/>
      <c r="AP549" s="89"/>
      <c r="AQ549" s="89"/>
      <c r="AR549" s="89"/>
      <c r="AS549" s="89"/>
      <c r="AT549" s="89"/>
      <c r="AU549" s="89"/>
      <c r="AV549" s="89"/>
      <c r="AW549" s="89"/>
      <c r="AX549" s="89"/>
      <c r="AY549" s="89"/>
      <c r="AZ549" s="89"/>
      <c r="BA549" s="89"/>
      <c r="BB549" s="89"/>
      <c r="BC549" s="89"/>
    </row>
    <row r="550" spans="39:55">
      <c r="AM550" s="89"/>
      <c r="AN550" s="89"/>
      <c r="AO550" s="89"/>
      <c r="AP550" s="89"/>
      <c r="AQ550" s="89"/>
      <c r="AR550" s="89"/>
      <c r="AS550" s="89"/>
      <c r="AT550" s="89"/>
      <c r="AU550" s="89"/>
      <c r="AV550" s="89"/>
      <c r="AW550" s="89"/>
      <c r="AX550" s="89"/>
      <c r="AY550" s="89"/>
      <c r="AZ550" s="89"/>
      <c r="BA550" s="89"/>
      <c r="BB550" s="89"/>
      <c r="BC550" s="89"/>
    </row>
    <row r="551" spans="39:55">
      <c r="AM551" s="89"/>
      <c r="AN551" s="89"/>
      <c r="AO551" s="89"/>
      <c r="AP551" s="89"/>
      <c r="AQ551" s="89"/>
      <c r="AR551" s="89"/>
      <c r="AS551" s="89"/>
      <c r="AT551" s="89"/>
      <c r="AU551" s="89"/>
      <c r="AV551" s="89"/>
      <c r="AW551" s="89"/>
      <c r="AX551" s="89"/>
      <c r="AY551" s="89"/>
      <c r="AZ551" s="89"/>
      <c r="BA551" s="89"/>
      <c r="BB551" s="89"/>
      <c r="BC551" s="89"/>
    </row>
    <row r="552" spans="39:55">
      <c r="AM552" s="89"/>
      <c r="AN552" s="89"/>
      <c r="AO552" s="89"/>
      <c r="AP552" s="89"/>
      <c r="AQ552" s="89"/>
      <c r="AR552" s="89"/>
      <c r="AS552" s="89"/>
      <c r="AT552" s="89"/>
      <c r="AU552" s="89"/>
      <c r="AV552" s="89"/>
      <c r="AW552" s="89"/>
      <c r="AX552" s="89"/>
      <c r="AY552" s="89"/>
      <c r="AZ552" s="89"/>
      <c r="BA552" s="89"/>
      <c r="BB552" s="89"/>
      <c r="BC552" s="89"/>
    </row>
    <row r="553" spans="39:55">
      <c r="AM553" s="89"/>
      <c r="AN553" s="89"/>
      <c r="AO553" s="89"/>
      <c r="AP553" s="89"/>
      <c r="AQ553" s="89"/>
      <c r="AR553" s="89"/>
      <c r="AS553" s="89"/>
      <c r="AT553" s="89"/>
      <c r="AU553" s="89"/>
      <c r="AV553" s="89"/>
      <c r="AW553" s="89"/>
      <c r="AX553" s="89"/>
      <c r="AY553" s="89"/>
      <c r="AZ553" s="89"/>
      <c r="BA553" s="89"/>
      <c r="BB553" s="89"/>
      <c r="BC553" s="89"/>
    </row>
    <row r="554" spans="39:55">
      <c r="AM554" s="89"/>
      <c r="AN554" s="89"/>
      <c r="AO554" s="89"/>
      <c r="AP554" s="89"/>
      <c r="AQ554" s="89"/>
      <c r="AR554" s="89"/>
      <c r="AS554" s="89"/>
      <c r="AT554" s="89"/>
      <c r="AU554" s="89"/>
      <c r="AV554" s="89"/>
      <c r="AW554" s="89"/>
      <c r="AX554" s="89"/>
      <c r="AY554" s="89"/>
      <c r="AZ554" s="89"/>
      <c r="BA554" s="89"/>
      <c r="BB554" s="89"/>
      <c r="BC554" s="89"/>
    </row>
    <row r="555" spans="39:55">
      <c r="AM555" s="89"/>
      <c r="AN555" s="89"/>
      <c r="AO555" s="89"/>
      <c r="AP555" s="89"/>
      <c r="AQ555" s="89"/>
      <c r="AR555" s="89"/>
      <c r="AS555" s="89"/>
      <c r="AT555" s="89"/>
      <c r="AU555" s="89"/>
      <c r="AV555" s="89"/>
      <c r="AW555" s="89"/>
      <c r="AX555" s="89"/>
      <c r="AY555" s="89"/>
      <c r="AZ555" s="89"/>
      <c r="BA555" s="89"/>
      <c r="BB555" s="89"/>
      <c r="BC555" s="89"/>
    </row>
    <row r="556" spans="39:55">
      <c r="AM556" s="89"/>
      <c r="AN556" s="89"/>
      <c r="AO556" s="89"/>
      <c r="AP556" s="89"/>
      <c r="AQ556" s="89"/>
      <c r="AR556" s="89"/>
      <c r="AS556" s="89"/>
      <c r="AT556" s="89"/>
      <c r="AU556" s="89"/>
      <c r="AV556" s="89"/>
      <c r="AW556" s="89"/>
      <c r="AX556" s="89"/>
      <c r="AY556" s="89"/>
      <c r="AZ556" s="89"/>
      <c r="BA556" s="89"/>
      <c r="BB556" s="89"/>
      <c r="BC556" s="89"/>
    </row>
    <row r="557" spans="39:55">
      <c r="AM557" s="89"/>
      <c r="AN557" s="89"/>
      <c r="AO557" s="89"/>
      <c r="AP557" s="89"/>
      <c r="AQ557" s="89"/>
      <c r="AR557" s="89"/>
      <c r="AS557" s="89"/>
      <c r="AT557" s="89"/>
      <c r="AU557" s="89"/>
      <c r="AV557" s="89"/>
      <c r="AW557" s="89"/>
      <c r="AX557" s="89"/>
      <c r="AY557" s="89"/>
      <c r="AZ557" s="89"/>
      <c r="BA557" s="89"/>
      <c r="BB557" s="89"/>
      <c r="BC557" s="89"/>
    </row>
    <row r="558" spans="39:55">
      <c r="AM558" s="89"/>
      <c r="AN558" s="89"/>
      <c r="AO558" s="89"/>
      <c r="AP558" s="89"/>
      <c r="AQ558" s="89"/>
      <c r="AR558" s="89"/>
      <c r="AS558" s="89"/>
      <c r="AT558" s="89"/>
      <c r="AU558" s="89"/>
      <c r="AV558" s="89"/>
      <c r="AW558" s="89"/>
      <c r="AX558" s="89"/>
      <c r="AY558" s="89"/>
      <c r="AZ558" s="89"/>
      <c r="BA558" s="89"/>
      <c r="BB558" s="89"/>
      <c r="BC558" s="89"/>
    </row>
    <row r="559" spans="39:55">
      <c r="AM559" s="89"/>
      <c r="AN559" s="89"/>
      <c r="AO559" s="89"/>
      <c r="AP559" s="89"/>
      <c r="AQ559" s="89"/>
      <c r="AR559" s="89"/>
      <c r="AS559" s="89"/>
      <c r="AT559" s="89"/>
      <c r="AU559" s="89"/>
      <c r="AV559" s="89"/>
      <c r="AW559" s="89"/>
      <c r="AX559" s="89"/>
      <c r="AY559" s="89"/>
      <c r="AZ559" s="89"/>
      <c r="BA559" s="89"/>
      <c r="BB559" s="89"/>
      <c r="BC559" s="89"/>
    </row>
    <row r="560" spans="39:55">
      <c r="AM560" s="89"/>
      <c r="AN560" s="89"/>
      <c r="AO560" s="89"/>
      <c r="AP560" s="89"/>
      <c r="AQ560" s="89"/>
      <c r="AR560" s="89"/>
      <c r="AS560" s="89"/>
      <c r="AT560" s="89"/>
      <c r="AU560" s="89"/>
      <c r="AV560" s="89"/>
      <c r="AW560" s="89"/>
      <c r="AX560" s="89"/>
      <c r="AY560" s="89"/>
      <c r="AZ560" s="89"/>
      <c r="BA560" s="89"/>
      <c r="BB560" s="89"/>
      <c r="BC560" s="89"/>
    </row>
    <row r="561" spans="39:55">
      <c r="AM561" s="89"/>
      <c r="AN561" s="89"/>
      <c r="AO561" s="89"/>
      <c r="AP561" s="89"/>
      <c r="AQ561" s="89"/>
      <c r="AR561" s="89"/>
      <c r="AS561" s="89"/>
      <c r="AT561" s="89"/>
      <c r="AU561" s="89"/>
      <c r="AV561" s="89"/>
      <c r="AW561" s="89"/>
      <c r="AX561" s="89"/>
      <c r="AY561" s="89"/>
      <c r="AZ561" s="89"/>
      <c r="BA561" s="89"/>
      <c r="BB561" s="89"/>
      <c r="BC561" s="89"/>
    </row>
    <row r="562" spans="39:55">
      <c r="AM562" s="89"/>
      <c r="AN562" s="89"/>
      <c r="AO562" s="89"/>
      <c r="AP562" s="89"/>
      <c r="AQ562" s="89"/>
      <c r="AR562" s="89"/>
      <c r="AS562" s="89"/>
      <c r="AT562" s="89"/>
      <c r="AU562" s="89"/>
      <c r="AV562" s="89"/>
      <c r="AW562" s="89"/>
      <c r="AX562" s="89"/>
      <c r="AY562" s="89"/>
      <c r="AZ562" s="89"/>
      <c r="BA562" s="89"/>
      <c r="BB562" s="89"/>
      <c r="BC562" s="89"/>
    </row>
    <row r="563" spans="39:55">
      <c r="AM563" s="89"/>
      <c r="AN563" s="89"/>
      <c r="AO563" s="89"/>
      <c r="AP563" s="89"/>
      <c r="AQ563" s="89"/>
      <c r="AR563" s="89"/>
      <c r="AS563" s="89"/>
      <c r="AT563" s="89"/>
      <c r="AU563" s="89"/>
      <c r="AV563" s="89"/>
      <c r="AW563" s="89"/>
      <c r="AX563" s="89"/>
      <c r="AY563" s="89"/>
      <c r="AZ563" s="89"/>
      <c r="BA563" s="89"/>
      <c r="BB563" s="89"/>
      <c r="BC563" s="89"/>
    </row>
    <row r="564" spans="39:55">
      <c r="AM564" s="89"/>
      <c r="AN564" s="89"/>
      <c r="AO564" s="89"/>
      <c r="AP564" s="89"/>
      <c r="AQ564" s="89"/>
      <c r="AR564" s="89"/>
      <c r="AS564" s="89"/>
      <c r="AT564" s="89"/>
      <c r="AU564" s="89"/>
      <c r="AV564" s="89"/>
      <c r="AW564" s="89"/>
      <c r="AX564" s="89"/>
      <c r="AY564" s="89"/>
      <c r="AZ564" s="89"/>
      <c r="BA564" s="89"/>
      <c r="BB564" s="89"/>
      <c r="BC564" s="89"/>
    </row>
    <row r="565" spans="39:55">
      <c r="AM565" s="89"/>
      <c r="AN565" s="89"/>
      <c r="AO565" s="89"/>
      <c r="AP565" s="89"/>
      <c r="AQ565" s="89"/>
      <c r="AR565" s="89"/>
      <c r="AS565" s="89"/>
      <c r="AT565" s="89"/>
      <c r="AU565" s="89"/>
      <c r="AV565" s="89"/>
      <c r="AW565" s="89"/>
      <c r="AX565" s="89"/>
      <c r="AY565" s="89"/>
      <c r="AZ565" s="89"/>
      <c r="BA565" s="89"/>
      <c r="BB565" s="89"/>
      <c r="BC565" s="89"/>
    </row>
    <row r="566" spans="39:55">
      <c r="AM566" s="89"/>
      <c r="AN566" s="89"/>
      <c r="AO566" s="89"/>
      <c r="AP566" s="89"/>
      <c r="AQ566" s="89"/>
      <c r="AR566" s="89"/>
      <c r="AS566" s="89"/>
      <c r="AT566" s="89"/>
      <c r="AU566" s="89"/>
      <c r="AV566" s="89"/>
      <c r="AW566" s="89"/>
      <c r="AX566" s="89"/>
      <c r="AY566" s="89"/>
      <c r="AZ566" s="89"/>
      <c r="BA566" s="89"/>
      <c r="BB566" s="89"/>
      <c r="BC566" s="89"/>
    </row>
    <row r="567" spans="39:55">
      <c r="AM567" s="89"/>
      <c r="AN567" s="89"/>
      <c r="AO567" s="89"/>
      <c r="AP567" s="89"/>
      <c r="AQ567" s="89"/>
      <c r="AR567" s="89"/>
      <c r="AS567" s="89"/>
      <c r="AT567" s="89"/>
      <c r="AU567" s="89"/>
      <c r="AV567" s="89"/>
      <c r="AW567" s="89"/>
      <c r="AX567" s="89"/>
      <c r="AY567" s="89"/>
      <c r="AZ567" s="89"/>
      <c r="BA567" s="89"/>
      <c r="BB567" s="89"/>
      <c r="BC567" s="89"/>
    </row>
    <row r="568" spans="39:55">
      <c r="AM568" s="89"/>
      <c r="AN568" s="89"/>
      <c r="AO568" s="89"/>
      <c r="AP568" s="89"/>
      <c r="AQ568" s="89"/>
      <c r="AR568" s="89"/>
      <c r="AS568" s="89"/>
      <c r="AT568" s="89"/>
      <c r="AU568" s="89"/>
      <c r="AV568" s="89"/>
      <c r="AW568" s="89"/>
      <c r="AX568" s="89"/>
      <c r="AY568" s="89"/>
      <c r="AZ568" s="89"/>
      <c r="BA568" s="89"/>
      <c r="BB568" s="89"/>
      <c r="BC568" s="89"/>
    </row>
    <row r="569" spans="39:55">
      <c r="AM569" s="89"/>
      <c r="AN569" s="89"/>
      <c r="AO569" s="89"/>
      <c r="AP569" s="89"/>
      <c r="AQ569" s="89"/>
      <c r="AR569" s="89"/>
      <c r="AS569" s="89"/>
      <c r="AT569" s="89"/>
      <c r="AU569" s="89"/>
      <c r="AV569" s="89"/>
      <c r="AW569" s="89"/>
      <c r="AX569" s="89"/>
      <c r="AY569" s="89"/>
      <c r="AZ569" s="89"/>
      <c r="BA569" s="89"/>
      <c r="BB569" s="89"/>
      <c r="BC569" s="89"/>
    </row>
    <row r="570" spans="39:55">
      <c r="AM570" s="89"/>
      <c r="AN570" s="89"/>
      <c r="AO570" s="89"/>
      <c r="AP570" s="89"/>
      <c r="AQ570" s="89"/>
      <c r="AR570" s="89"/>
      <c r="AS570" s="89"/>
      <c r="AT570" s="89"/>
      <c r="AU570" s="89"/>
      <c r="AV570" s="89"/>
      <c r="AW570" s="89"/>
      <c r="AX570" s="89"/>
      <c r="AY570" s="89"/>
      <c r="AZ570" s="89"/>
      <c r="BA570" s="89"/>
      <c r="BB570" s="89"/>
      <c r="BC570" s="89"/>
    </row>
    <row r="571" spans="39:55">
      <c r="AM571" s="89"/>
      <c r="AN571" s="89"/>
      <c r="AO571" s="89"/>
      <c r="AP571" s="89"/>
      <c r="AQ571" s="89"/>
      <c r="AR571" s="89"/>
      <c r="AS571" s="89"/>
      <c r="AT571" s="89"/>
      <c r="AU571" s="89"/>
      <c r="AV571" s="89"/>
      <c r="AW571" s="89"/>
      <c r="AX571" s="89"/>
      <c r="AY571" s="89"/>
      <c r="AZ571" s="89"/>
      <c r="BA571" s="89"/>
      <c r="BB571" s="89"/>
      <c r="BC571" s="89"/>
    </row>
    <row r="572" spans="39:55">
      <c r="AM572" s="89"/>
      <c r="AN572" s="89"/>
      <c r="AO572" s="89"/>
      <c r="AP572" s="89"/>
      <c r="AQ572" s="89"/>
      <c r="AR572" s="89"/>
      <c r="AS572" s="89"/>
      <c r="AT572" s="89"/>
      <c r="AU572" s="89"/>
      <c r="AV572" s="89"/>
      <c r="AW572" s="89"/>
      <c r="AX572" s="89"/>
      <c r="AY572" s="89"/>
      <c r="AZ572" s="89"/>
      <c r="BA572" s="89"/>
      <c r="BB572" s="89"/>
      <c r="BC572" s="89"/>
    </row>
    <row r="573" spans="39:55">
      <c r="AM573" s="89"/>
      <c r="AN573" s="89"/>
      <c r="AO573" s="89"/>
      <c r="AP573" s="89"/>
      <c r="AQ573" s="89"/>
      <c r="AR573" s="89"/>
      <c r="AS573" s="89"/>
      <c r="AT573" s="89"/>
      <c r="AU573" s="89"/>
      <c r="AV573" s="89"/>
      <c r="AW573" s="89"/>
      <c r="AX573" s="89"/>
      <c r="AY573" s="89"/>
      <c r="AZ573" s="89"/>
      <c r="BA573" s="89"/>
      <c r="BB573" s="89"/>
      <c r="BC573" s="89"/>
    </row>
    <row r="574" spans="39:55">
      <c r="AM574" s="89"/>
      <c r="AN574" s="89"/>
      <c r="AO574" s="89"/>
      <c r="AP574" s="89"/>
      <c r="AQ574" s="89"/>
      <c r="AR574" s="89"/>
      <c r="AS574" s="89"/>
      <c r="AT574" s="89"/>
      <c r="AU574" s="89"/>
      <c r="AV574" s="89"/>
      <c r="AW574" s="89"/>
      <c r="AX574" s="89"/>
      <c r="AY574" s="89"/>
      <c r="AZ574" s="89"/>
      <c r="BA574" s="89"/>
      <c r="BB574" s="89"/>
      <c r="BC574" s="89"/>
    </row>
    <row r="575" spans="39:55">
      <c r="AM575" s="89"/>
      <c r="AN575" s="89"/>
      <c r="AO575" s="89"/>
      <c r="AP575" s="89"/>
      <c r="AQ575" s="89"/>
      <c r="AR575" s="89"/>
      <c r="AS575" s="89"/>
      <c r="AT575" s="89"/>
      <c r="AU575" s="89"/>
      <c r="AV575" s="89"/>
      <c r="AW575" s="89"/>
      <c r="AX575" s="89"/>
      <c r="AY575" s="89"/>
      <c r="AZ575" s="89"/>
      <c r="BA575" s="89"/>
      <c r="BB575" s="89"/>
      <c r="BC575" s="89"/>
    </row>
    <row r="576" spans="39:55">
      <c r="AM576" s="89"/>
      <c r="AN576" s="89"/>
      <c r="AO576" s="89"/>
      <c r="AP576" s="89"/>
      <c r="AQ576" s="89"/>
      <c r="AR576" s="89"/>
      <c r="AS576" s="89"/>
      <c r="AT576" s="89"/>
      <c r="AU576" s="89"/>
      <c r="AV576" s="89"/>
      <c r="AW576" s="89"/>
      <c r="AX576" s="89"/>
      <c r="AY576" s="89"/>
      <c r="AZ576" s="89"/>
      <c r="BA576" s="89"/>
      <c r="BB576" s="89"/>
      <c r="BC576" s="89"/>
    </row>
    <row r="577" spans="39:55">
      <c r="AM577" s="89"/>
      <c r="AN577" s="89"/>
      <c r="AO577" s="89"/>
      <c r="AP577" s="89"/>
      <c r="AQ577" s="89"/>
      <c r="AR577" s="89"/>
      <c r="AS577" s="89"/>
      <c r="AT577" s="89"/>
      <c r="AU577" s="89"/>
      <c r="AV577" s="89"/>
      <c r="AW577" s="89"/>
      <c r="AX577" s="89"/>
      <c r="AY577" s="89"/>
      <c r="AZ577" s="89"/>
      <c r="BA577" s="89"/>
      <c r="BB577" s="89"/>
      <c r="BC577" s="89"/>
    </row>
    <row r="578" spans="39:55">
      <c r="AM578" s="89"/>
      <c r="AN578" s="89"/>
      <c r="AO578" s="89"/>
      <c r="AP578" s="89"/>
      <c r="AQ578" s="89"/>
      <c r="AR578" s="89"/>
      <c r="AS578" s="89"/>
      <c r="AT578" s="89"/>
      <c r="AU578" s="89"/>
      <c r="AV578" s="89"/>
      <c r="AW578" s="89"/>
      <c r="AX578" s="89"/>
      <c r="AY578" s="89"/>
      <c r="AZ578" s="89"/>
      <c r="BA578" s="89"/>
      <c r="BB578" s="89"/>
      <c r="BC578" s="89"/>
    </row>
    <row r="579" spans="39:55">
      <c r="AM579" s="89"/>
      <c r="AN579" s="89"/>
      <c r="AO579" s="89"/>
      <c r="AP579" s="89"/>
      <c r="AQ579" s="89"/>
      <c r="AR579" s="89"/>
      <c r="AS579" s="89"/>
      <c r="AT579" s="89"/>
      <c r="AU579" s="89"/>
      <c r="AV579" s="89"/>
      <c r="AW579" s="89"/>
      <c r="AX579" s="89"/>
      <c r="AY579" s="89"/>
      <c r="AZ579" s="89"/>
      <c r="BA579" s="89"/>
      <c r="BB579" s="89"/>
      <c r="BC579" s="89"/>
    </row>
    <row r="580" spans="39:55">
      <c r="AM580" s="89"/>
      <c r="AN580" s="89"/>
      <c r="AO580" s="89"/>
      <c r="AP580" s="89"/>
      <c r="AQ580" s="89"/>
      <c r="AR580" s="89"/>
      <c r="AS580" s="89"/>
      <c r="AT580" s="89"/>
      <c r="AU580" s="89"/>
      <c r="AV580" s="89"/>
      <c r="AW580" s="89"/>
      <c r="AX580" s="89"/>
      <c r="AY580" s="89"/>
      <c r="AZ580" s="89"/>
      <c r="BA580" s="89"/>
      <c r="BB580" s="89"/>
      <c r="BC580" s="89"/>
    </row>
    <row r="581" spans="39:55">
      <c r="AM581" s="89"/>
      <c r="AN581" s="89"/>
      <c r="AO581" s="89"/>
      <c r="AP581" s="89"/>
      <c r="AQ581" s="89"/>
      <c r="AR581" s="89"/>
      <c r="AS581" s="89"/>
      <c r="AT581" s="89"/>
      <c r="AU581" s="89"/>
      <c r="AV581" s="89"/>
      <c r="AW581" s="89"/>
      <c r="AX581" s="89"/>
      <c r="AY581" s="89"/>
      <c r="AZ581" s="89"/>
      <c r="BA581" s="89"/>
      <c r="BB581" s="89"/>
      <c r="BC581" s="89"/>
    </row>
    <row r="582" spans="39:55">
      <c r="AM582" s="89"/>
      <c r="AN582" s="89"/>
      <c r="AO582" s="89"/>
      <c r="AP582" s="89"/>
      <c r="AQ582" s="89"/>
      <c r="AR582" s="89"/>
      <c r="AS582" s="89"/>
      <c r="AT582" s="89"/>
      <c r="AU582" s="89"/>
      <c r="AV582" s="89"/>
      <c r="AW582" s="89"/>
      <c r="AX582" s="89"/>
      <c r="AY582" s="89"/>
      <c r="AZ582" s="89"/>
      <c r="BA582" s="89"/>
      <c r="BB582" s="89"/>
      <c r="BC582" s="89"/>
    </row>
    <row r="583" spans="39:55">
      <c r="AM583" s="89"/>
      <c r="AN583" s="89"/>
      <c r="AO583" s="89"/>
      <c r="AP583" s="89"/>
      <c r="AQ583" s="89"/>
      <c r="AR583" s="89"/>
      <c r="AS583" s="89"/>
      <c r="AT583" s="89"/>
      <c r="AU583" s="89"/>
      <c r="AV583" s="89"/>
      <c r="AW583" s="89"/>
      <c r="AX583" s="89"/>
      <c r="AY583" s="89"/>
      <c r="AZ583" s="89"/>
      <c r="BA583" s="89"/>
      <c r="BB583" s="89"/>
      <c r="BC583" s="89"/>
    </row>
    <row r="584" spans="39:55">
      <c r="AM584" s="89"/>
      <c r="AN584" s="89"/>
      <c r="AO584" s="89"/>
      <c r="AP584" s="89"/>
      <c r="AQ584" s="89"/>
      <c r="AR584" s="89"/>
      <c r="AS584" s="89"/>
      <c r="AT584" s="89"/>
      <c r="AU584" s="89"/>
      <c r="AV584" s="89"/>
      <c r="AW584" s="89"/>
      <c r="AX584" s="89"/>
      <c r="AY584" s="89"/>
      <c r="AZ584" s="89"/>
      <c r="BA584" s="89"/>
      <c r="BB584" s="89"/>
      <c r="BC584" s="89"/>
    </row>
    <row r="585" spans="39:55">
      <c r="AM585" s="89"/>
      <c r="AN585" s="89"/>
      <c r="AO585" s="89"/>
      <c r="AP585" s="89"/>
      <c r="AQ585" s="89"/>
      <c r="AR585" s="89"/>
      <c r="AS585" s="89"/>
      <c r="AT585" s="89"/>
      <c r="AU585" s="89"/>
      <c r="AV585" s="89"/>
      <c r="AW585" s="89"/>
      <c r="AX585" s="89"/>
      <c r="AY585" s="89"/>
      <c r="AZ585" s="89"/>
      <c r="BA585" s="89"/>
      <c r="BB585" s="89"/>
      <c r="BC585" s="89"/>
    </row>
    <row r="586" spans="39:55">
      <c r="AM586" s="89"/>
      <c r="AN586" s="89"/>
      <c r="AO586" s="89"/>
      <c r="AP586" s="89"/>
      <c r="AQ586" s="89"/>
      <c r="AR586" s="89"/>
      <c r="AS586" s="89"/>
      <c r="AT586" s="89"/>
      <c r="AU586" s="89"/>
      <c r="AV586" s="89"/>
      <c r="AW586" s="89"/>
      <c r="AX586" s="89"/>
      <c r="AY586" s="89"/>
      <c r="AZ586" s="89"/>
      <c r="BA586" s="89"/>
      <c r="BB586" s="89"/>
      <c r="BC586" s="89"/>
    </row>
    <row r="587" spans="39:55">
      <c r="AM587" s="89"/>
      <c r="AN587" s="89"/>
      <c r="AO587" s="89"/>
      <c r="AP587" s="89"/>
      <c r="AQ587" s="89"/>
      <c r="AR587" s="89"/>
      <c r="AS587" s="89"/>
      <c r="AT587" s="89"/>
      <c r="AU587" s="89"/>
      <c r="AV587" s="89"/>
      <c r="AW587" s="89"/>
      <c r="AX587" s="89"/>
      <c r="AY587" s="89"/>
      <c r="AZ587" s="89"/>
      <c r="BA587" s="89"/>
      <c r="BB587" s="89"/>
      <c r="BC587" s="89"/>
    </row>
    <row r="588" spans="39:55">
      <c r="AM588" s="89"/>
      <c r="AN588" s="89"/>
      <c r="AO588" s="89"/>
      <c r="AP588" s="89"/>
      <c r="AQ588" s="89"/>
      <c r="AR588" s="89"/>
      <c r="AS588" s="89"/>
      <c r="AT588" s="89"/>
      <c r="AU588" s="89"/>
      <c r="AV588" s="89"/>
      <c r="AW588" s="89"/>
      <c r="AX588" s="89"/>
      <c r="AY588" s="89"/>
      <c r="AZ588" s="89"/>
      <c r="BA588" s="89"/>
      <c r="BB588" s="89"/>
      <c r="BC588" s="89"/>
    </row>
    <row r="589" spans="39:55">
      <c r="AM589" s="89"/>
      <c r="AN589" s="89"/>
      <c r="AO589" s="89"/>
      <c r="AP589" s="89"/>
      <c r="AQ589" s="89"/>
      <c r="AR589" s="89"/>
      <c r="AS589" s="89"/>
      <c r="AT589" s="89"/>
      <c r="AU589" s="89"/>
      <c r="AV589" s="89"/>
      <c r="AW589" s="89"/>
      <c r="AX589" s="89"/>
      <c r="AY589" s="89"/>
      <c r="AZ589" s="89"/>
      <c r="BA589" s="89"/>
      <c r="BB589" s="89"/>
      <c r="BC589" s="89"/>
    </row>
    <row r="590" spans="39:55">
      <c r="AM590" s="89"/>
      <c r="AN590" s="89"/>
      <c r="AO590" s="89"/>
      <c r="AP590" s="89"/>
      <c r="AQ590" s="89"/>
      <c r="AR590" s="89"/>
      <c r="AS590" s="89"/>
      <c r="AT590" s="89"/>
      <c r="AU590" s="89"/>
      <c r="AV590" s="89"/>
      <c r="AW590" s="89"/>
      <c r="AX590" s="89"/>
      <c r="AY590" s="89"/>
      <c r="AZ590" s="89"/>
      <c r="BA590" s="89"/>
      <c r="BB590" s="89"/>
      <c r="BC590" s="89"/>
    </row>
    <row r="591" spans="39:55">
      <c r="AM591" s="89"/>
      <c r="AN591" s="89"/>
      <c r="AO591" s="89"/>
      <c r="AP591" s="89"/>
      <c r="AQ591" s="89"/>
      <c r="AR591" s="89"/>
      <c r="AS591" s="89"/>
      <c r="AT591" s="89"/>
      <c r="AU591" s="89"/>
      <c r="AV591" s="89"/>
      <c r="AW591" s="89"/>
      <c r="AX591" s="89"/>
      <c r="AY591" s="89"/>
      <c r="AZ591" s="89"/>
      <c r="BA591" s="89"/>
      <c r="BB591" s="89"/>
      <c r="BC591" s="89"/>
    </row>
    <row r="592" spans="39:55">
      <c r="AM592" s="89"/>
      <c r="AN592" s="89"/>
      <c r="AO592" s="89"/>
      <c r="AP592" s="89"/>
      <c r="AQ592" s="89"/>
      <c r="AR592" s="89"/>
      <c r="AS592" s="89"/>
      <c r="AT592" s="89"/>
      <c r="AU592" s="89"/>
      <c r="AV592" s="89"/>
      <c r="AW592" s="89"/>
      <c r="AX592" s="89"/>
      <c r="AY592" s="89"/>
      <c r="AZ592" s="89"/>
      <c r="BA592" s="89"/>
      <c r="BB592" s="89"/>
      <c r="BC592" s="89"/>
    </row>
    <row r="593" spans="39:55">
      <c r="AM593" s="89"/>
      <c r="AN593" s="89"/>
      <c r="AO593" s="89"/>
      <c r="AP593" s="89"/>
      <c r="AQ593" s="89"/>
      <c r="AR593" s="89"/>
      <c r="AS593" s="89"/>
      <c r="AT593" s="89"/>
      <c r="AU593" s="89"/>
      <c r="AV593" s="89"/>
      <c r="AW593" s="89"/>
      <c r="AX593" s="89"/>
      <c r="AY593" s="89"/>
      <c r="AZ593" s="89"/>
      <c r="BA593" s="89"/>
      <c r="BB593" s="89"/>
      <c r="BC593" s="89"/>
    </row>
    <row r="594" spans="39:55">
      <c r="AM594" s="89"/>
      <c r="AN594" s="89"/>
      <c r="AO594" s="89"/>
      <c r="AP594" s="89"/>
      <c r="AQ594" s="89"/>
      <c r="AR594" s="89"/>
      <c r="AS594" s="89"/>
      <c r="AT594" s="89"/>
      <c r="AU594" s="89"/>
      <c r="AV594" s="89"/>
      <c r="AW594" s="89"/>
      <c r="AX594" s="89"/>
      <c r="AY594" s="89"/>
      <c r="AZ594" s="89"/>
      <c r="BA594" s="89"/>
      <c r="BB594" s="89"/>
      <c r="BC594" s="89"/>
    </row>
    <row r="595" spans="39:55">
      <c r="AM595" s="89"/>
      <c r="AN595" s="89"/>
      <c r="AO595" s="89"/>
      <c r="AP595" s="89"/>
      <c r="AQ595" s="89"/>
      <c r="AR595" s="89"/>
      <c r="AS595" s="89"/>
      <c r="AT595" s="89"/>
      <c r="AU595" s="89"/>
      <c r="AV595" s="89"/>
      <c r="AW595" s="89"/>
      <c r="AX595" s="89"/>
      <c r="AY595" s="89"/>
      <c r="AZ595" s="89"/>
      <c r="BA595" s="89"/>
      <c r="BB595" s="89"/>
      <c r="BC595" s="89"/>
    </row>
    <row r="596" spans="39:55">
      <c r="AM596" s="89"/>
      <c r="AN596" s="89"/>
      <c r="AO596" s="89"/>
      <c r="AP596" s="89"/>
      <c r="AQ596" s="89"/>
      <c r="AR596" s="89"/>
      <c r="AS596" s="89"/>
      <c r="AT596" s="89"/>
      <c r="AU596" s="89"/>
      <c r="AV596" s="89"/>
      <c r="AW596" s="89"/>
      <c r="AX596" s="89"/>
      <c r="AY596" s="89"/>
      <c r="AZ596" s="89"/>
      <c r="BA596" s="89"/>
      <c r="BB596" s="89"/>
      <c r="BC596" s="89"/>
    </row>
    <row r="597" spans="39:55">
      <c r="AM597" s="89"/>
      <c r="AN597" s="89"/>
      <c r="AO597" s="89"/>
      <c r="AP597" s="89"/>
      <c r="AQ597" s="89"/>
      <c r="AR597" s="89"/>
      <c r="AS597" s="89"/>
      <c r="AT597" s="89"/>
      <c r="AU597" s="89"/>
      <c r="AV597" s="89"/>
      <c r="AW597" s="89"/>
      <c r="AX597" s="89"/>
      <c r="AY597" s="89"/>
      <c r="AZ597" s="89"/>
      <c r="BA597" s="89"/>
      <c r="BB597" s="89"/>
      <c r="BC597" s="89"/>
    </row>
    <row r="598" spans="39:55">
      <c r="AM598" s="89"/>
      <c r="AN598" s="89"/>
      <c r="AO598" s="89"/>
      <c r="AP598" s="89"/>
      <c r="AQ598" s="89"/>
      <c r="AR598" s="89"/>
      <c r="AS598" s="89"/>
      <c r="AT598" s="89"/>
      <c r="AU598" s="89"/>
      <c r="AV598" s="89"/>
      <c r="AW598" s="89"/>
      <c r="AX598" s="89"/>
      <c r="AY598" s="89"/>
      <c r="AZ598" s="89"/>
      <c r="BA598" s="89"/>
      <c r="BB598" s="89"/>
      <c r="BC598" s="89"/>
    </row>
    <row r="599" spans="39:55">
      <c r="AM599" s="89"/>
      <c r="AN599" s="89"/>
      <c r="AO599" s="89"/>
      <c r="AP599" s="89"/>
      <c r="AQ599" s="89"/>
      <c r="AR599" s="89"/>
      <c r="AS599" s="89"/>
      <c r="AT599" s="89"/>
      <c r="AU599" s="89"/>
      <c r="AV599" s="89"/>
      <c r="AW599" s="89"/>
      <c r="AX599" s="89"/>
      <c r="AY599" s="89"/>
      <c r="AZ599" s="89"/>
      <c r="BA599" s="89"/>
      <c r="BB599" s="89"/>
      <c r="BC599" s="89"/>
    </row>
    <row r="600" spans="39:55">
      <c r="AM600" s="89"/>
      <c r="AN600" s="89"/>
      <c r="AO600" s="89"/>
      <c r="AP600" s="89"/>
      <c r="AQ600" s="89"/>
      <c r="AR600" s="89"/>
      <c r="AS600" s="89"/>
      <c r="AT600" s="89"/>
      <c r="AU600" s="89"/>
      <c r="AV600" s="89"/>
      <c r="AW600" s="89"/>
      <c r="AX600" s="89"/>
      <c r="AY600" s="89"/>
      <c r="AZ600" s="89"/>
      <c r="BA600" s="89"/>
      <c r="BB600" s="89"/>
      <c r="BC600" s="89"/>
    </row>
    <row r="601" spans="39:55">
      <c r="AM601" s="89"/>
      <c r="AN601" s="89"/>
      <c r="AO601" s="89"/>
      <c r="AP601" s="89"/>
      <c r="AQ601" s="89"/>
      <c r="AR601" s="89"/>
      <c r="AS601" s="89"/>
      <c r="AT601" s="89"/>
      <c r="AU601" s="89"/>
      <c r="AV601" s="89"/>
      <c r="AW601" s="89"/>
      <c r="AX601" s="89"/>
      <c r="AY601" s="89"/>
      <c r="AZ601" s="89"/>
      <c r="BA601" s="89"/>
      <c r="BB601" s="89"/>
      <c r="BC601" s="89"/>
    </row>
    <row r="602" spans="39:55">
      <c r="AM602" s="89"/>
      <c r="AN602" s="89"/>
      <c r="AO602" s="89"/>
      <c r="AP602" s="89"/>
      <c r="AQ602" s="89"/>
      <c r="AR602" s="89"/>
      <c r="AS602" s="89"/>
      <c r="AT602" s="89"/>
      <c r="AU602" s="89"/>
      <c r="AV602" s="89"/>
      <c r="AW602" s="89"/>
      <c r="AX602" s="89"/>
      <c r="AY602" s="89"/>
      <c r="AZ602" s="89"/>
      <c r="BA602" s="89"/>
      <c r="BB602" s="89"/>
      <c r="BC602" s="89"/>
    </row>
    <row r="603" spans="39:55">
      <c r="AM603" s="89"/>
      <c r="AN603" s="89"/>
      <c r="AO603" s="89"/>
      <c r="AP603" s="89"/>
      <c r="AQ603" s="89"/>
      <c r="AR603" s="89"/>
      <c r="AS603" s="89"/>
      <c r="AT603" s="89"/>
      <c r="AU603" s="89"/>
      <c r="AV603" s="89"/>
      <c r="AW603" s="89"/>
      <c r="AX603" s="89"/>
      <c r="AY603" s="89"/>
      <c r="AZ603" s="89"/>
      <c r="BA603" s="89"/>
      <c r="BB603" s="89"/>
      <c r="BC603" s="89"/>
    </row>
    <row r="604" spans="39:55">
      <c r="AM604" s="89"/>
      <c r="AN604" s="89"/>
      <c r="AO604" s="89"/>
      <c r="AP604" s="89"/>
      <c r="AQ604" s="89"/>
      <c r="AR604" s="89"/>
      <c r="AS604" s="89"/>
      <c r="AT604" s="89"/>
      <c r="AU604" s="89"/>
      <c r="AV604" s="89"/>
      <c r="AW604" s="89"/>
      <c r="AX604" s="89"/>
      <c r="AY604" s="89"/>
      <c r="AZ604" s="89"/>
      <c r="BA604" s="89"/>
      <c r="BB604" s="89"/>
      <c r="BC604" s="89"/>
    </row>
    <row r="605" spans="39:55">
      <c r="AM605" s="89"/>
      <c r="AN605" s="89"/>
      <c r="AO605" s="89"/>
      <c r="AP605" s="89"/>
      <c r="AQ605" s="89"/>
      <c r="AR605" s="89"/>
      <c r="AS605" s="89"/>
      <c r="AT605" s="89"/>
      <c r="AU605" s="89"/>
      <c r="AV605" s="89"/>
      <c r="AW605" s="89"/>
      <c r="AX605" s="89"/>
      <c r="AY605" s="89"/>
      <c r="AZ605" s="89"/>
      <c r="BA605" s="89"/>
      <c r="BB605" s="89"/>
      <c r="BC605" s="89"/>
    </row>
    <row r="606" spans="39:55">
      <c r="AM606" s="89"/>
      <c r="AN606" s="89"/>
      <c r="AO606" s="89"/>
      <c r="AP606" s="89"/>
      <c r="AQ606" s="89"/>
      <c r="AR606" s="89"/>
      <c r="AS606" s="89"/>
      <c r="AT606" s="89"/>
      <c r="AU606" s="89"/>
      <c r="AV606" s="89"/>
      <c r="AW606" s="89"/>
      <c r="AX606" s="89"/>
      <c r="AY606" s="89"/>
      <c r="AZ606" s="89"/>
      <c r="BA606" s="89"/>
      <c r="BB606" s="89"/>
      <c r="BC606" s="89"/>
    </row>
    <row r="607" spans="39:55">
      <c r="AM607" s="89"/>
      <c r="AN607" s="89"/>
      <c r="AO607" s="89"/>
      <c r="AP607" s="89"/>
      <c r="AQ607" s="89"/>
      <c r="AR607" s="89"/>
      <c r="AS607" s="89"/>
      <c r="AT607" s="89"/>
      <c r="AU607" s="89"/>
      <c r="AV607" s="89"/>
      <c r="AW607" s="89"/>
      <c r="AX607" s="89"/>
      <c r="AY607" s="89"/>
      <c r="AZ607" s="89"/>
      <c r="BA607" s="89"/>
      <c r="BB607" s="89"/>
      <c r="BC607" s="89"/>
    </row>
    <row r="608" spans="39:55">
      <c r="AM608" s="89"/>
      <c r="AN608" s="89"/>
      <c r="AO608" s="89"/>
      <c r="AP608" s="89"/>
      <c r="AQ608" s="89"/>
      <c r="AR608" s="89"/>
      <c r="AS608" s="89"/>
      <c r="AT608" s="89"/>
      <c r="AU608" s="89"/>
      <c r="AV608" s="89"/>
      <c r="AW608" s="89"/>
      <c r="AX608" s="89"/>
      <c r="AY608" s="89"/>
      <c r="AZ608" s="89"/>
      <c r="BA608" s="89"/>
      <c r="BB608" s="89"/>
      <c r="BC608" s="89"/>
    </row>
    <row r="609" spans="39:55">
      <c r="AM609" s="89"/>
      <c r="AN609" s="89"/>
      <c r="AO609" s="89"/>
      <c r="AP609" s="89"/>
      <c r="AQ609" s="89"/>
      <c r="AR609" s="89"/>
      <c r="AS609" s="89"/>
      <c r="AT609" s="89"/>
      <c r="AU609" s="89"/>
      <c r="AV609" s="89"/>
      <c r="AW609" s="89"/>
      <c r="AX609" s="89"/>
      <c r="AY609" s="89"/>
      <c r="AZ609" s="89"/>
      <c r="BA609" s="89"/>
      <c r="BB609" s="89"/>
      <c r="BC609" s="89"/>
    </row>
    <row r="610" spans="39:55">
      <c r="AM610" s="89"/>
      <c r="AN610" s="89"/>
      <c r="AO610" s="89"/>
      <c r="AP610" s="89"/>
      <c r="AQ610" s="89"/>
      <c r="AR610" s="89"/>
      <c r="AS610" s="89"/>
      <c r="AT610" s="89"/>
      <c r="AU610" s="89"/>
      <c r="AV610" s="89"/>
      <c r="AW610" s="89"/>
      <c r="AX610" s="89"/>
      <c r="AY610" s="89"/>
      <c r="AZ610" s="89"/>
      <c r="BA610" s="89"/>
      <c r="BB610" s="89"/>
      <c r="BC610" s="89"/>
    </row>
    <row r="611" spans="39:55">
      <c r="AM611" s="89"/>
      <c r="AN611" s="89"/>
      <c r="AO611" s="89"/>
      <c r="AP611" s="89"/>
      <c r="AQ611" s="89"/>
      <c r="AR611" s="89"/>
      <c r="AS611" s="89"/>
      <c r="AT611" s="89"/>
      <c r="AU611" s="89"/>
      <c r="AV611" s="89"/>
      <c r="AW611" s="89"/>
      <c r="AX611" s="89"/>
      <c r="AY611" s="89"/>
      <c r="AZ611" s="89"/>
      <c r="BA611" s="89"/>
      <c r="BB611" s="89"/>
      <c r="BC611" s="89"/>
    </row>
    <row r="612" spans="39:55">
      <c r="AM612" s="89"/>
      <c r="AN612" s="89"/>
      <c r="AO612" s="89"/>
      <c r="AP612" s="89"/>
      <c r="AQ612" s="89"/>
      <c r="AR612" s="89"/>
      <c r="AS612" s="89"/>
      <c r="AT612" s="89"/>
      <c r="AU612" s="89"/>
      <c r="AV612" s="89"/>
      <c r="AW612" s="89"/>
      <c r="AX612" s="89"/>
      <c r="AY612" s="89"/>
      <c r="AZ612" s="89"/>
      <c r="BA612" s="89"/>
      <c r="BB612" s="89"/>
      <c r="BC612" s="89"/>
    </row>
  </sheetData>
  <sheetProtection password="CA0D" sheet="1" objects="1" selectLockedCells="1" selectUnlockedCells="1"/>
  <mergeCells count="3">
    <mergeCell ref="S3:AI3"/>
    <mergeCell ref="S5:U5"/>
    <mergeCell ref="W5:Y5"/>
  </mergeCells>
  <phoneticPr fontId="4" type="noConversion"/>
  <pageMargins left="0.75" right="0.75" top="1" bottom="1" header="0.5" footer="0.5"/>
  <pageSetup paperSize="9"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D5834-E5F7-4A04-B4B7-BBE712C01D5F}">
  <dimension ref="A1:BB612"/>
  <sheetViews>
    <sheetView showGridLines="0" showRowColHeaders="0" topLeftCell="AJ1" workbookViewId="0">
      <selection sqref="A1:AI65536"/>
    </sheetView>
  </sheetViews>
  <sheetFormatPr defaultRowHeight="13.2"/>
  <cols>
    <col min="1" max="6" width="9.109375" style="275" hidden="1" customWidth="1"/>
    <col min="7" max="7" width="10.44140625" style="275" hidden="1" customWidth="1"/>
    <col min="8" max="35" width="9.109375" style="275" hidden="1" customWidth="1"/>
    <col min="36" max="39" width="9.109375" style="139" customWidth="1"/>
  </cols>
  <sheetData>
    <row r="1" spans="1:54">
      <c r="A1" s="284"/>
      <c r="B1" s="284"/>
      <c r="C1" s="284"/>
      <c r="D1" s="284"/>
      <c r="E1" s="284"/>
      <c r="F1" s="284"/>
      <c r="G1" s="284"/>
      <c r="H1" s="284"/>
      <c r="I1" s="284"/>
      <c r="J1" s="284"/>
      <c r="K1" s="284"/>
      <c r="L1" s="284"/>
      <c r="M1" s="284"/>
      <c r="N1" s="284"/>
      <c r="O1" s="284"/>
      <c r="P1" s="284"/>
      <c r="Q1" s="284"/>
      <c r="R1" s="284"/>
      <c r="S1" s="284"/>
      <c r="T1" s="284"/>
      <c r="U1" s="284"/>
      <c r="V1" s="284"/>
      <c r="W1" s="284"/>
      <c r="X1" s="284"/>
      <c r="Y1" s="284"/>
      <c r="Z1" s="284"/>
      <c r="AA1" s="284"/>
      <c r="AB1" s="284"/>
      <c r="AC1" s="284"/>
      <c r="AD1" s="284"/>
      <c r="AE1" s="284"/>
      <c r="AF1" s="284"/>
      <c r="AG1" s="284"/>
      <c r="AH1" s="284"/>
      <c r="AI1" s="284"/>
      <c r="AJ1" s="289"/>
      <c r="AN1" s="89"/>
      <c r="AO1" s="89"/>
      <c r="AP1" s="89"/>
      <c r="AQ1" s="89"/>
      <c r="AR1" s="89"/>
      <c r="AS1" s="89"/>
      <c r="AT1" s="89"/>
      <c r="AU1" s="89"/>
      <c r="AV1" s="89"/>
      <c r="AW1" s="89"/>
      <c r="AX1" s="89"/>
      <c r="AY1" s="89"/>
      <c r="AZ1" s="89"/>
      <c r="BA1" s="89"/>
      <c r="BB1" s="89"/>
    </row>
    <row r="2" spans="1:54">
      <c r="A2" s="284"/>
      <c r="B2" s="284"/>
      <c r="C2" s="284"/>
      <c r="D2" s="284"/>
      <c r="E2" s="284"/>
      <c r="F2" s="284"/>
      <c r="G2" s="284"/>
      <c r="H2" s="284"/>
      <c r="I2" s="284"/>
      <c r="J2" s="284"/>
      <c r="K2" s="284"/>
      <c r="L2" s="284"/>
      <c r="M2" s="284"/>
      <c r="N2" s="284"/>
      <c r="O2" s="284"/>
      <c r="P2" s="284"/>
      <c r="Q2" s="284"/>
      <c r="R2" s="284"/>
      <c r="S2" s="284"/>
      <c r="T2" s="284"/>
      <c r="U2" s="284"/>
      <c r="V2" s="284"/>
      <c r="W2" s="284"/>
      <c r="X2" s="284"/>
      <c r="Y2" s="284"/>
      <c r="Z2" s="284"/>
      <c r="AA2" s="284"/>
      <c r="AB2" s="284"/>
      <c r="AC2" s="284"/>
      <c r="AD2" s="284"/>
      <c r="AE2" s="284"/>
      <c r="AF2" s="284"/>
      <c r="AG2" s="284"/>
      <c r="AH2" s="284"/>
      <c r="AI2" s="284"/>
      <c r="AJ2" s="289"/>
      <c r="AN2" s="89"/>
      <c r="AO2" s="89"/>
      <c r="AP2" s="89"/>
      <c r="AQ2" s="89"/>
      <c r="AR2" s="89"/>
      <c r="AS2" s="89"/>
      <c r="AT2" s="89"/>
      <c r="AU2" s="89"/>
      <c r="AV2" s="89"/>
      <c r="AW2" s="89"/>
      <c r="AX2" s="89"/>
      <c r="AY2" s="89"/>
      <c r="AZ2" s="89"/>
      <c r="BA2" s="89"/>
      <c r="BB2" s="89"/>
    </row>
    <row r="3" spans="1:54">
      <c r="A3" s="284"/>
      <c r="B3" s="284"/>
      <c r="C3" s="284"/>
      <c r="D3" s="284"/>
      <c r="E3" s="284"/>
      <c r="F3" s="284"/>
      <c r="G3" s="284"/>
      <c r="H3" s="284"/>
      <c r="I3" s="284"/>
      <c r="J3" s="284"/>
      <c r="K3" s="284"/>
      <c r="L3" s="284"/>
      <c r="M3" s="284"/>
      <c r="N3" s="284"/>
      <c r="O3" s="284"/>
      <c r="P3" s="284"/>
      <c r="Q3" s="284"/>
      <c r="R3" s="284"/>
      <c r="S3" s="555" t="s">
        <v>48</v>
      </c>
      <c r="T3" s="555"/>
      <c r="U3" s="555"/>
      <c r="V3" s="555"/>
      <c r="W3" s="555"/>
      <c r="X3" s="555"/>
      <c r="Y3" s="555"/>
      <c r="Z3" s="555"/>
      <c r="AA3" s="555"/>
      <c r="AB3" s="555"/>
      <c r="AC3" s="555"/>
      <c r="AD3" s="555"/>
      <c r="AE3" s="555"/>
      <c r="AF3" s="555"/>
      <c r="AG3" s="555"/>
      <c r="AH3" s="555"/>
      <c r="AI3" s="555"/>
      <c r="AJ3" s="289"/>
      <c r="AN3" s="89"/>
      <c r="AO3" s="89"/>
      <c r="AP3" s="89"/>
      <c r="AQ3" s="89"/>
      <c r="AR3" s="89"/>
      <c r="AS3" s="89"/>
      <c r="AT3" s="89"/>
      <c r="AU3" s="89"/>
      <c r="AV3" s="89"/>
      <c r="AW3" s="89"/>
      <c r="AX3" s="89"/>
      <c r="AY3" s="89"/>
      <c r="AZ3" s="89"/>
      <c r="BA3" s="89"/>
      <c r="BB3" s="89"/>
    </row>
    <row r="4" spans="1:54">
      <c r="A4" s="284"/>
      <c r="B4" s="284"/>
      <c r="C4" s="284"/>
      <c r="D4" s="284"/>
      <c r="E4" s="284"/>
      <c r="F4" s="284"/>
      <c r="G4" s="284"/>
      <c r="H4" s="284"/>
      <c r="I4" s="284"/>
      <c r="J4" s="284"/>
      <c r="K4" s="284"/>
      <c r="L4" s="284"/>
      <c r="M4" s="284"/>
      <c r="N4" s="284"/>
      <c r="O4" s="284"/>
      <c r="P4" s="284"/>
      <c r="Q4" s="284"/>
      <c r="R4" s="284"/>
      <c r="S4" s="285">
        <f>SUM(ProsekOcenaSaVladanjem!C6:C35)</f>
        <v>0</v>
      </c>
      <c r="T4" s="285">
        <f>SUM(ProsekOcenaSaVladanjem!D6:D35)</f>
        <v>0</v>
      </c>
      <c r="U4" s="285">
        <f>SUM(ProsekOcenaSaVladanjem!E6:E35)</f>
        <v>0</v>
      </c>
      <c r="V4" s="285">
        <f>SUM(ProsekOcenaSaVladanjem!F6:F35)</f>
        <v>0</v>
      </c>
      <c r="W4" s="285">
        <f>SUM(ProsekOcenaSaVladanjem!G6:G35)</f>
        <v>0</v>
      </c>
      <c r="X4" s="285">
        <f>SUM(ProsekOcenaSaVladanjem!H6:H35)</f>
        <v>5</v>
      </c>
      <c r="Y4" s="285">
        <f>SUM(ProsekOcenaSaVladanjem!I6:I35)</f>
        <v>4</v>
      </c>
      <c r="Z4" s="285">
        <f>SUM(ProsekOcenaSaVladanjem!J6:J35)</f>
        <v>4</v>
      </c>
      <c r="AA4" s="285">
        <f>SUM(ProsekOcenaSaVladanjem!K6:K35)</f>
        <v>0</v>
      </c>
      <c r="AB4" s="285">
        <f>SUM(ProsekOcenaSaVladanjem!L6:L35)</f>
        <v>0</v>
      </c>
      <c r="AC4" s="285">
        <f>SUM(ProsekOcenaSaVladanjem!M6:M35)</f>
        <v>0</v>
      </c>
      <c r="AD4" s="285">
        <f>SUM(ProsekOcenaSaVladanjem!N6:N35)</f>
        <v>0</v>
      </c>
      <c r="AE4" s="285">
        <f>SUM(ProsekOcenaSaVladanjem!O6:O35)</f>
        <v>0</v>
      </c>
      <c r="AF4" s="285">
        <f>SUM(ProsekOcenaSaVladanjem!P6:P35)</f>
        <v>0</v>
      </c>
      <c r="AG4" s="285">
        <f>SUM(ProsekOcenaSaVladanjem!Q6:Q35)</f>
        <v>0</v>
      </c>
      <c r="AH4" s="285">
        <f>SUM(ProsekOcenaSaVladanjem!S6:S35)</f>
        <v>0</v>
      </c>
      <c r="AI4" s="285">
        <f>SUM(ProsekOcenaSaVladanjem!T6:T35)</f>
        <v>0</v>
      </c>
      <c r="AJ4" s="289"/>
      <c r="AN4" s="89"/>
      <c r="AO4" s="89"/>
      <c r="AP4" s="89"/>
      <c r="AQ4" s="89"/>
      <c r="AR4" s="89"/>
      <c r="AS4" s="89"/>
      <c r="AT4" s="89"/>
      <c r="AU4" s="89"/>
      <c r="AV4" s="89"/>
      <c r="AW4" s="89"/>
      <c r="AX4" s="89"/>
      <c r="AY4" s="89"/>
      <c r="AZ4" s="89"/>
      <c r="BA4" s="89"/>
      <c r="BB4" s="89"/>
    </row>
    <row r="5" spans="1:54">
      <c r="A5" s="284"/>
      <c r="B5" s="284"/>
      <c r="C5" s="284"/>
      <c r="D5" s="284"/>
      <c r="E5" s="284"/>
      <c r="F5" s="284"/>
      <c r="G5" s="284"/>
      <c r="H5" s="284"/>
      <c r="I5" s="284"/>
      <c r="J5" s="284" t="s">
        <v>164</v>
      </c>
      <c r="K5" s="284"/>
      <c r="L5" s="284" t="s">
        <v>165</v>
      </c>
      <c r="M5" s="284"/>
      <c r="N5" s="284" t="s">
        <v>162</v>
      </c>
      <c r="O5" s="284"/>
      <c r="P5" s="284" t="s">
        <v>163</v>
      </c>
      <c r="Q5" s="284"/>
      <c r="R5" s="285"/>
      <c r="S5" s="555" t="s">
        <v>130</v>
      </c>
      <c r="T5" s="555"/>
      <c r="U5" s="555"/>
      <c r="V5" s="284"/>
      <c r="W5" s="555" t="s">
        <v>131</v>
      </c>
      <c r="X5" s="555"/>
      <c r="Y5" s="555"/>
      <c r="Z5" s="284"/>
      <c r="AA5" s="284"/>
      <c r="AB5" s="284"/>
      <c r="AC5" s="284"/>
      <c r="AD5" s="284"/>
      <c r="AE5" s="284"/>
      <c r="AF5" s="284"/>
      <c r="AG5" s="284"/>
      <c r="AH5" s="284"/>
      <c r="AI5" s="284"/>
      <c r="AJ5" s="289"/>
      <c r="AN5" s="89"/>
      <c r="AO5" s="89"/>
      <c r="AP5" s="89"/>
      <c r="AQ5" s="89"/>
      <c r="AR5" s="89"/>
      <c r="AS5" s="89"/>
      <c r="AT5" s="89"/>
      <c r="AU5" s="89"/>
      <c r="AV5" s="89"/>
      <c r="AW5" s="89"/>
      <c r="AX5" s="89"/>
      <c r="AY5" s="89"/>
      <c r="AZ5" s="89"/>
      <c r="BA5" s="89"/>
      <c r="BB5" s="89"/>
    </row>
    <row r="6" spans="1:54">
      <c r="A6" s="284"/>
      <c r="B6" s="284">
        <f>COUNTIF(ProsekOcenaSaVladanjem!C6:Q6,"")</f>
        <v>15</v>
      </c>
      <c r="C6" s="284">
        <f>B6-B36</f>
        <v>3</v>
      </c>
      <c r="D6" s="285">
        <f>C6-UnosOcena!R6</f>
        <v>3</v>
      </c>
      <c r="E6" s="285">
        <f t="shared" ref="E6:E35" si="0">D6+H6</f>
        <v>3</v>
      </c>
      <c r="F6" s="284"/>
      <c r="G6" s="285">
        <f>IF(D6&gt;0,COUNTIF(ProsekOcenaSaVladanjem!C6:Q6,"=1"),0)</f>
        <v>0</v>
      </c>
      <c r="H6" s="285">
        <f>IF(D6=0,COUNTIF(ProsekOcenaSaVladanjem!C6:Q6,"=1"),0)</f>
        <v>0</v>
      </c>
      <c r="I6" s="286">
        <f>IF(E6=0,AVERAGE(ProsekOcenaSaVladanjem!C6:Q6),0)</f>
        <v>0</v>
      </c>
      <c r="J6" s="286" t="str">
        <f>IF(I6&gt;=(9/2),1,"")</f>
        <v/>
      </c>
      <c r="K6" s="286">
        <f>IF(I6&lt;(9/2),I6,0)</f>
        <v>0</v>
      </c>
      <c r="L6" s="286" t="str">
        <f>IF(K6&gt;=(7/2),1,"")</f>
        <v/>
      </c>
      <c r="M6" s="286">
        <f>IF(K6&lt;(7/2),K6,0)</f>
        <v>0</v>
      </c>
      <c r="N6" s="286" t="str">
        <f>IF(M6&gt;=(5/2),1,"")</f>
        <v/>
      </c>
      <c r="O6" s="286">
        <f>IF(M6&lt;(5/2),M6,0)</f>
        <v>0</v>
      </c>
      <c r="P6" s="286" t="str">
        <f>IF(O6&gt;=(3/2),1,"")</f>
        <v/>
      </c>
      <c r="Q6" s="287" t="str">
        <f t="shared" ref="Q6:Q35" si="1">IF(I6=0,"N",I6)</f>
        <v>N</v>
      </c>
      <c r="R6" s="285"/>
      <c r="S6" s="284">
        <f>IF(ProsekOcenaBezVladanja!U6="",1,2)</f>
        <v>1</v>
      </c>
      <c r="T6" s="284">
        <f>IF(ProsekOcenaBezVladanja!V6="",1,2)</f>
        <v>1</v>
      </c>
      <c r="U6" s="284" t="str">
        <f>IF(S6&lt;&gt;T6,1,"")</f>
        <v/>
      </c>
      <c r="V6" s="284"/>
      <c r="W6" s="284">
        <f>IF(ProsekOcenaBezVladanja!W6="",1,2)</f>
        <v>1</v>
      </c>
      <c r="X6" s="284">
        <f>IF(ProsekOcenaBezVladanja!X6="",1,2)</f>
        <v>1</v>
      </c>
      <c r="Y6" s="284" t="str">
        <f>IF(W6&lt;&gt;X6,1,"")</f>
        <v/>
      </c>
      <c r="Z6" s="284"/>
      <c r="AA6" s="284"/>
      <c r="AB6" s="284"/>
      <c r="AC6" s="284"/>
      <c r="AD6" s="284"/>
      <c r="AE6" s="284"/>
      <c r="AF6" s="284"/>
      <c r="AG6" s="284"/>
      <c r="AH6" s="284"/>
      <c r="AI6" s="284"/>
      <c r="AJ6" s="289"/>
      <c r="AN6" s="89"/>
      <c r="AO6" s="89"/>
      <c r="AP6" s="89"/>
      <c r="AQ6" s="89"/>
      <c r="AR6" s="89"/>
      <c r="AS6" s="89"/>
      <c r="AT6" s="89"/>
      <c r="AU6" s="89"/>
      <c r="AV6" s="89"/>
      <c r="AW6" s="89"/>
      <c r="AX6" s="89"/>
      <c r="AY6" s="89"/>
      <c r="AZ6" s="89"/>
      <c r="BA6" s="89"/>
      <c r="BB6" s="89"/>
    </row>
    <row r="7" spans="1:54">
      <c r="A7" s="284"/>
      <c r="B7" s="284">
        <f>COUNTIF(ProsekOcenaSaVladanjem!C7:Q7,"")</f>
        <v>15</v>
      </c>
      <c r="C7" s="284">
        <f>B7-B36</f>
        <v>3</v>
      </c>
      <c r="D7" s="285">
        <f>C7-UnosOcena!R7</f>
        <v>3</v>
      </c>
      <c r="E7" s="285">
        <f t="shared" si="0"/>
        <v>3</v>
      </c>
      <c r="F7" s="284"/>
      <c r="G7" s="285">
        <f>IF(D7&gt;0,COUNTIF(ProsekOcenaSaVladanjem!C7:Q7,"=1"),0)</f>
        <v>0</v>
      </c>
      <c r="H7" s="285">
        <f>IF(D7=0,COUNTIF(ProsekOcenaSaVladanjem!C7:Q7,"=1"),0)</f>
        <v>0</v>
      </c>
      <c r="I7" s="286">
        <f>IF(E7=0,AVERAGE(ProsekOcenaSaVladanjem!C7:Q7),0)</f>
        <v>0</v>
      </c>
      <c r="J7" s="286" t="str">
        <f t="shared" ref="J7:J35" si="2">IF(I7&gt;=(9/2),1,"")</f>
        <v/>
      </c>
      <c r="K7" s="286">
        <f t="shared" ref="K7:K35" si="3">IF(I7&lt;(9/2),I7,0)</f>
        <v>0</v>
      </c>
      <c r="L7" s="286" t="str">
        <f t="shared" ref="L7:L35" si="4">IF(K7&gt;=(7/2),1,"")</f>
        <v/>
      </c>
      <c r="M7" s="286">
        <f t="shared" ref="M7:M35" si="5">IF(K7&lt;(7/2),K7,0)</f>
        <v>0</v>
      </c>
      <c r="N7" s="286" t="str">
        <f t="shared" ref="N7:N35" si="6">IF(M7&gt;=(5/2),1,"")</f>
        <v/>
      </c>
      <c r="O7" s="286">
        <f t="shared" ref="O7:O35" si="7">IF(M7&lt;(5/2),M7,0)</f>
        <v>0</v>
      </c>
      <c r="P7" s="286" t="str">
        <f t="shared" ref="P7:P35" si="8">IF(O7&gt;=(3/2),1,"")</f>
        <v/>
      </c>
      <c r="Q7" s="287" t="str">
        <f t="shared" si="1"/>
        <v>N</v>
      </c>
      <c r="R7" s="285"/>
      <c r="S7" s="284">
        <f>IF(ProsekOcenaBezVladanja!U7="",1,2)</f>
        <v>1</v>
      </c>
      <c r="T7" s="284">
        <f>IF(ProsekOcenaBezVladanja!V7="",1,2)</f>
        <v>1</v>
      </c>
      <c r="U7" s="284" t="str">
        <f t="shared" ref="U7:U35" si="9">IF(S7&lt;&gt;T7,1,"")</f>
        <v/>
      </c>
      <c r="V7" s="284"/>
      <c r="W7" s="284">
        <f>IF(ProsekOcenaBezVladanja!W7="",1,2)</f>
        <v>1</v>
      </c>
      <c r="X7" s="284">
        <f>IF(ProsekOcenaBezVladanja!X7="",1,2)</f>
        <v>1</v>
      </c>
      <c r="Y7" s="284" t="str">
        <f t="shared" ref="Y7:Y35" si="10">IF(W7&lt;&gt;X7,1,"")</f>
        <v/>
      </c>
      <c r="Z7" s="284"/>
      <c r="AA7" s="284"/>
      <c r="AB7" s="284"/>
      <c r="AC7" s="284"/>
      <c r="AD7" s="284"/>
      <c r="AE7" s="284"/>
      <c r="AF7" s="284"/>
      <c r="AG7" s="284"/>
      <c r="AH7" s="284"/>
      <c r="AI7" s="284"/>
      <c r="AJ7" s="289"/>
      <c r="AN7" s="89"/>
      <c r="AO7" s="89"/>
      <c r="AP7" s="89"/>
      <c r="AQ7" s="89"/>
      <c r="AR7" s="89"/>
      <c r="AS7" s="89"/>
      <c r="AT7" s="89"/>
      <c r="AU7" s="89"/>
      <c r="AV7" s="89"/>
      <c r="AW7" s="89"/>
      <c r="AX7" s="89"/>
      <c r="AY7" s="89"/>
      <c r="AZ7" s="89"/>
      <c r="BA7" s="89"/>
      <c r="BB7" s="89"/>
    </row>
    <row r="8" spans="1:54">
      <c r="A8" s="284"/>
      <c r="B8" s="284">
        <f>COUNTIF(ProsekOcenaSaVladanjem!C8:Q8,"")</f>
        <v>15</v>
      </c>
      <c r="C8" s="284">
        <f>B8-B36</f>
        <v>3</v>
      </c>
      <c r="D8" s="285">
        <f>C8-UnosOcena!R8</f>
        <v>3</v>
      </c>
      <c r="E8" s="285">
        <f t="shared" si="0"/>
        <v>3</v>
      </c>
      <c r="F8" s="284"/>
      <c r="G8" s="285">
        <f>IF(D8&gt;0,COUNTIF(ProsekOcenaSaVladanjem!C8:Q8,"=1"),0)</f>
        <v>0</v>
      </c>
      <c r="H8" s="285">
        <f>IF(D8=0,COUNTIF(ProsekOcenaSaVladanjem!C8:Q8,"=1"),0)</f>
        <v>0</v>
      </c>
      <c r="I8" s="286">
        <f>IF(E8=0,AVERAGE(ProsekOcenaSaVladanjem!C8:Q8),0)</f>
        <v>0</v>
      </c>
      <c r="J8" s="286" t="str">
        <f t="shared" si="2"/>
        <v/>
      </c>
      <c r="K8" s="286">
        <f t="shared" si="3"/>
        <v>0</v>
      </c>
      <c r="L8" s="286" t="str">
        <f t="shared" si="4"/>
        <v/>
      </c>
      <c r="M8" s="286">
        <f t="shared" si="5"/>
        <v>0</v>
      </c>
      <c r="N8" s="286" t="str">
        <f t="shared" si="6"/>
        <v/>
      </c>
      <c r="O8" s="286">
        <f t="shared" si="7"/>
        <v>0</v>
      </c>
      <c r="P8" s="286" t="str">
        <f t="shared" si="8"/>
        <v/>
      </c>
      <c r="Q8" s="287" t="str">
        <f t="shared" si="1"/>
        <v>N</v>
      </c>
      <c r="R8" s="285"/>
      <c r="S8" s="284">
        <f>IF(ProsekOcenaBezVladanja!U8="",1,2)</f>
        <v>1</v>
      </c>
      <c r="T8" s="284">
        <f>IF(ProsekOcenaBezVladanja!V8="",1,2)</f>
        <v>1</v>
      </c>
      <c r="U8" s="284" t="str">
        <f t="shared" si="9"/>
        <v/>
      </c>
      <c r="V8" s="284"/>
      <c r="W8" s="284">
        <f>IF(ProsekOcenaBezVladanja!W8="",1,2)</f>
        <v>1</v>
      </c>
      <c r="X8" s="284">
        <f>IF(ProsekOcenaBezVladanja!X8="",1,2)</f>
        <v>1</v>
      </c>
      <c r="Y8" s="284" t="str">
        <f t="shared" si="10"/>
        <v/>
      </c>
      <c r="Z8" s="284"/>
      <c r="AA8" s="284"/>
      <c r="AB8" s="284"/>
      <c r="AC8" s="284"/>
      <c r="AD8" s="284"/>
      <c r="AE8" s="284"/>
      <c r="AF8" s="284"/>
      <c r="AG8" s="284"/>
      <c r="AH8" s="284"/>
      <c r="AI8" s="284"/>
      <c r="AJ8" s="289"/>
      <c r="AN8" s="89"/>
      <c r="AO8" s="89"/>
      <c r="AP8" s="89"/>
      <c r="AQ8" s="89"/>
      <c r="AR8" s="89"/>
      <c r="AS8" s="89"/>
      <c r="AT8" s="89"/>
      <c r="AU8" s="89"/>
      <c r="AV8" s="89"/>
      <c r="AW8" s="89"/>
      <c r="AX8" s="89"/>
      <c r="AY8" s="89"/>
      <c r="AZ8" s="89"/>
      <c r="BA8" s="89"/>
      <c r="BB8" s="89"/>
    </row>
    <row r="9" spans="1:54">
      <c r="A9" s="284"/>
      <c r="B9" s="284">
        <f>COUNTIF(ProsekOcenaSaVladanjem!C9:Q9,"")</f>
        <v>12</v>
      </c>
      <c r="C9" s="284">
        <f>B9-B36</f>
        <v>0</v>
      </c>
      <c r="D9" s="285">
        <f>C9-UnosOcena!R9</f>
        <v>0</v>
      </c>
      <c r="E9" s="285">
        <f t="shared" si="0"/>
        <v>0</v>
      </c>
      <c r="F9" s="284"/>
      <c r="G9" s="285">
        <f>IF(D9&gt;0,COUNTIF(ProsekOcenaSaVladanjem!C9:Q9,"=1"),0)</f>
        <v>0</v>
      </c>
      <c r="H9" s="285">
        <f>IF(D9=0,COUNTIF(ProsekOcenaSaVladanjem!C9:Q9,"=1"),0)</f>
        <v>0</v>
      </c>
      <c r="I9" s="286">
        <f>IF(E9=0,AVERAGE(ProsekOcenaSaVladanjem!C9:Q9),0)</f>
        <v>4.333333333333333</v>
      </c>
      <c r="J9" s="286" t="str">
        <f t="shared" si="2"/>
        <v/>
      </c>
      <c r="K9" s="286">
        <f t="shared" si="3"/>
        <v>4.333333333333333</v>
      </c>
      <c r="L9" s="286">
        <f t="shared" si="4"/>
        <v>1</v>
      </c>
      <c r="M9" s="286">
        <f t="shared" si="5"/>
        <v>0</v>
      </c>
      <c r="N9" s="286" t="str">
        <f t="shared" si="6"/>
        <v/>
      </c>
      <c r="O9" s="286">
        <f t="shared" si="7"/>
        <v>0</v>
      </c>
      <c r="P9" s="286" t="str">
        <f t="shared" si="8"/>
        <v/>
      </c>
      <c r="Q9" s="287">
        <f t="shared" si="1"/>
        <v>4.333333333333333</v>
      </c>
      <c r="R9" s="285"/>
      <c r="S9" s="284">
        <f>IF(ProsekOcenaBezVladanja!U9="",1,2)</f>
        <v>1</v>
      </c>
      <c r="T9" s="284">
        <f>IF(ProsekOcenaBezVladanja!V9="",1,2)</f>
        <v>1</v>
      </c>
      <c r="U9" s="284" t="str">
        <f t="shared" si="9"/>
        <v/>
      </c>
      <c r="V9" s="284"/>
      <c r="W9" s="284">
        <f>IF(ProsekOcenaBezVladanja!W9="",1,2)</f>
        <v>1</v>
      </c>
      <c r="X9" s="284">
        <f>IF(ProsekOcenaBezVladanja!X9="",1,2)</f>
        <v>1</v>
      </c>
      <c r="Y9" s="284" t="str">
        <f t="shared" si="10"/>
        <v/>
      </c>
      <c r="Z9" s="284"/>
      <c r="AA9" s="284"/>
      <c r="AB9" s="284"/>
      <c r="AC9" s="284"/>
      <c r="AD9" s="284"/>
      <c r="AE9" s="284"/>
      <c r="AF9" s="284"/>
      <c r="AG9" s="284"/>
      <c r="AH9" s="284"/>
      <c r="AI9" s="284"/>
      <c r="AJ9" s="289"/>
      <c r="AN9" s="89"/>
      <c r="AO9" s="89"/>
      <c r="AP9" s="89"/>
      <c r="AQ9" s="89"/>
      <c r="AR9" s="89"/>
      <c r="AS9" s="89"/>
      <c r="AT9" s="89"/>
      <c r="AU9" s="89"/>
      <c r="AV9" s="89"/>
      <c r="AW9" s="89"/>
      <c r="AX9" s="89"/>
      <c r="AY9" s="89"/>
      <c r="AZ9" s="89"/>
      <c r="BA9" s="89"/>
      <c r="BB9" s="89"/>
    </row>
    <row r="10" spans="1:54">
      <c r="A10" s="284"/>
      <c r="B10" s="284">
        <f>COUNTIF(ProsekOcenaSaVladanjem!C10:Q10,"")</f>
        <v>15</v>
      </c>
      <c r="C10" s="284">
        <f>B10-B36</f>
        <v>3</v>
      </c>
      <c r="D10" s="285">
        <f>C10-UnosOcena!R10</f>
        <v>3</v>
      </c>
      <c r="E10" s="285">
        <f t="shared" si="0"/>
        <v>3</v>
      </c>
      <c r="F10" s="284"/>
      <c r="G10" s="285">
        <f>IF(D10&gt;0,COUNTIF(ProsekOcenaSaVladanjem!C10:Q10,"=1"),0)</f>
        <v>0</v>
      </c>
      <c r="H10" s="285">
        <f>IF(D10=0,COUNTIF(ProsekOcenaSaVladanjem!C10:Q10,"=1"),0)</f>
        <v>0</v>
      </c>
      <c r="I10" s="286">
        <f>IF(E10=0,AVERAGE(ProsekOcenaSaVladanjem!C10:Q10),0)</f>
        <v>0</v>
      </c>
      <c r="J10" s="286" t="str">
        <f t="shared" si="2"/>
        <v/>
      </c>
      <c r="K10" s="286">
        <f t="shared" si="3"/>
        <v>0</v>
      </c>
      <c r="L10" s="286" t="str">
        <f t="shared" si="4"/>
        <v/>
      </c>
      <c r="M10" s="286">
        <f t="shared" si="5"/>
        <v>0</v>
      </c>
      <c r="N10" s="286" t="str">
        <f t="shared" si="6"/>
        <v/>
      </c>
      <c r="O10" s="286">
        <f t="shared" si="7"/>
        <v>0</v>
      </c>
      <c r="P10" s="286" t="str">
        <f t="shared" si="8"/>
        <v/>
      </c>
      <c r="Q10" s="287" t="str">
        <f t="shared" si="1"/>
        <v>N</v>
      </c>
      <c r="R10" s="285"/>
      <c r="S10" s="284">
        <f>IF(ProsekOcenaBezVladanja!U10="",1,2)</f>
        <v>1</v>
      </c>
      <c r="T10" s="284">
        <f>IF(ProsekOcenaBezVladanja!V10="",1,2)</f>
        <v>1</v>
      </c>
      <c r="U10" s="284" t="str">
        <f t="shared" si="9"/>
        <v/>
      </c>
      <c r="V10" s="284"/>
      <c r="W10" s="284">
        <f>IF(ProsekOcenaBezVladanja!W10="",1,2)</f>
        <v>1</v>
      </c>
      <c r="X10" s="284">
        <f>IF(ProsekOcenaBezVladanja!X10="",1,2)</f>
        <v>1</v>
      </c>
      <c r="Y10" s="284" t="str">
        <f t="shared" si="10"/>
        <v/>
      </c>
      <c r="Z10" s="284"/>
      <c r="AA10" s="284"/>
      <c r="AB10" s="284"/>
      <c r="AC10" s="284"/>
      <c r="AD10" s="284"/>
      <c r="AE10" s="284"/>
      <c r="AF10" s="284"/>
      <c r="AG10" s="284"/>
      <c r="AH10" s="284"/>
      <c r="AI10" s="284"/>
      <c r="AJ10" s="289"/>
      <c r="AN10" s="89"/>
      <c r="AO10" s="89"/>
      <c r="AP10" s="89"/>
      <c r="AQ10" s="89"/>
      <c r="AR10" s="89"/>
      <c r="AS10" s="89"/>
      <c r="AT10" s="89"/>
      <c r="AU10" s="89"/>
      <c r="AV10" s="89"/>
      <c r="AW10" s="89"/>
      <c r="AX10" s="89"/>
      <c r="AY10" s="89"/>
      <c r="AZ10" s="89"/>
      <c r="BA10" s="89"/>
      <c r="BB10" s="89"/>
    </row>
    <row r="11" spans="1:54">
      <c r="A11" s="284"/>
      <c r="B11" s="284">
        <f>COUNTIF(ProsekOcenaSaVladanjem!C11:Q11,"")</f>
        <v>15</v>
      </c>
      <c r="C11" s="284">
        <f>B11-B36</f>
        <v>3</v>
      </c>
      <c r="D11" s="285">
        <f>C11-UnosOcena!R11</f>
        <v>3</v>
      </c>
      <c r="E11" s="285">
        <f t="shared" si="0"/>
        <v>3</v>
      </c>
      <c r="F11" s="284"/>
      <c r="G11" s="285">
        <f>IF(D11&gt;0,COUNTIF(ProsekOcenaSaVladanjem!C11:Q11,"=1"),0)</f>
        <v>0</v>
      </c>
      <c r="H11" s="285">
        <f>IF(D11=0,COUNTIF(ProsekOcenaSaVladanjem!C11:Q11,"=1"),0)</f>
        <v>0</v>
      </c>
      <c r="I11" s="286">
        <f>IF(E11=0,AVERAGE(ProsekOcenaSaVladanjem!C11:Q11),0)</f>
        <v>0</v>
      </c>
      <c r="J11" s="286" t="str">
        <f t="shared" si="2"/>
        <v/>
      </c>
      <c r="K11" s="286">
        <f t="shared" si="3"/>
        <v>0</v>
      </c>
      <c r="L11" s="286" t="str">
        <f t="shared" si="4"/>
        <v/>
      </c>
      <c r="M11" s="286">
        <f t="shared" si="5"/>
        <v>0</v>
      </c>
      <c r="N11" s="286" t="str">
        <f t="shared" si="6"/>
        <v/>
      </c>
      <c r="O11" s="286">
        <f t="shared" si="7"/>
        <v>0</v>
      </c>
      <c r="P11" s="286" t="str">
        <f t="shared" si="8"/>
        <v/>
      </c>
      <c r="Q11" s="287" t="str">
        <f t="shared" si="1"/>
        <v>N</v>
      </c>
      <c r="R11" s="285"/>
      <c r="S11" s="284">
        <f>IF(ProsekOcenaBezVladanja!U11="",1,2)</f>
        <v>1</v>
      </c>
      <c r="T11" s="284">
        <f>IF(ProsekOcenaBezVladanja!V11="",1,2)</f>
        <v>1</v>
      </c>
      <c r="U11" s="284" t="str">
        <f t="shared" si="9"/>
        <v/>
      </c>
      <c r="V11" s="284"/>
      <c r="W11" s="284">
        <f>IF(ProsekOcenaBezVladanja!W11="",1,2)</f>
        <v>1</v>
      </c>
      <c r="X11" s="284">
        <f>IF(ProsekOcenaBezVladanja!X11="",1,2)</f>
        <v>1</v>
      </c>
      <c r="Y11" s="284" t="str">
        <f t="shared" si="10"/>
        <v/>
      </c>
      <c r="Z11" s="284"/>
      <c r="AA11" s="284"/>
      <c r="AB11" s="284"/>
      <c r="AC11" s="284"/>
      <c r="AD11" s="284"/>
      <c r="AE11" s="284"/>
      <c r="AF11" s="284"/>
      <c r="AG11" s="284"/>
      <c r="AH11" s="284"/>
      <c r="AI11" s="284"/>
      <c r="AJ11" s="289"/>
      <c r="AN11" s="89"/>
      <c r="AO11" s="89"/>
      <c r="AP11" s="89"/>
      <c r="AQ11" s="89"/>
      <c r="AR11" s="89"/>
      <c r="AS11" s="89"/>
      <c r="AT11" s="89"/>
      <c r="AU11" s="89"/>
      <c r="AV11" s="89"/>
      <c r="AW11" s="89"/>
      <c r="AX11" s="89"/>
      <c r="AY11" s="89"/>
      <c r="AZ11" s="89"/>
      <c r="BA11" s="89"/>
      <c r="BB11" s="89"/>
    </row>
    <row r="12" spans="1:54">
      <c r="A12" s="284"/>
      <c r="B12" s="284">
        <f>COUNTIF(ProsekOcenaSaVladanjem!C12:Q12,"")</f>
        <v>15</v>
      </c>
      <c r="C12" s="284">
        <f>B12-B36</f>
        <v>3</v>
      </c>
      <c r="D12" s="285">
        <f>C12-UnosOcena!R12</f>
        <v>3</v>
      </c>
      <c r="E12" s="285">
        <f t="shared" si="0"/>
        <v>3</v>
      </c>
      <c r="F12" s="284"/>
      <c r="G12" s="285">
        <f>IF(D12&gt;0,COUNTIF(ProsekOcenaSaVladanjem!C12:Q12,"=1"),0)</f>
        <v>0</v>
      </c>
      <c r="H12" s="285">
        <f>IF(D12=0,COUNTIF(ProsekOcenaSaVladanjem!C12:Q12,"=1"),0)</f>
        <v>0</v>
      </c>
      <c r="I12" s="286">
        <f>IF(E12=0,AVERAGE(ProsekOcenaSaVladanjem!C12:Q12),0)</f>
        <v>0</v>
      </c>
      <c r="J12" s="286" t="str">
        <f t="shared" si="2"/>
        <v/>
      </c>
      <c r="K12" s="286">
        <f t="shared" si="3"/>
        <v>0</v>
      </c>
      <c r="L12" s="286" t="str">
        <f t="shared" si="4"/>
        <v/>
      </c>
      <c r="M12" s="286">
        <f t="shared" si="5"/>
        <v>0</v>
      </c>
      <c r="N12" s="286" t="str">
        <f t="shared" si="6"/>
        <v/>
      </c>
      <c r="O12" s="286">
        <f t="shared" si="7"/>
        <v>0</v>
      </c>
      <c r="P12" s="286" t="str">
        <f t="shared" si="8"/>
        <v/>
      </c>
      <c r="Q12" s="287" t="str">
        <f t="shared" si="1"/>
        <v>N</v>
      </c>
      <c r="R12" s="285"/>
      <c r="S12" s="284">
        <f>IF(ProsekOcenaBezVladanja!U12="",1,2)</f>
        <v>1</v>
      </c>
      <c r="T12" s="284">
        <f>IF(ProsekOcenaBezVladanja!V12="",1,2)</f>
        <v>1</v>
      </c>
      <c r="U12" s="284" t="str">
        <f t="shared" si="9"/>
        <v/>
      </c>
      <c r="V12" s="284"/>
      <c r="W12" s="284">
        <f>IF(ProsekOcenaBezVladanja!W12="",1,2)</f>
        <v>1</v>
      </c>
      <c r="X12" s="284">
        <f>IF(ProsekOcenaBezVladanja!X12="",1,2)</f>
        <v>1</v>
      </c>
      <c r="Y12" s="284" t="str">
        <f t="shared" si="10"/>
        <v/>
      </c>
      <c r="Z12" s="284"/>
      <c r="AA12" s="284"/>
      <c r="AB12" s="284"/>
      <c r="AC12" s="284"/>
      <c r="AD12" s="284"/>
      <c r="AE12" s="284"/>
      <c r="AF12" s="284"/>
      <c r="AG12" s="284"/>
      <c r="AH12" s="284"/>
      <c r="AI12" s="284"/>
      <c r="AJ12" s="289"/>
      <c r="AN12" s="89"/>
      <c r="AO12" s="89"/>
      <c r="AP12" s="89"/>
      <c r="AQ12" s="89"/>
      <c r="AR12" s="89"/>
      <c r="AS12" s="89"/>
      <c r="AT12" s="89"/>
      <c r="AU12" s="89"/>
      <c r="AV12" s="89"/>
      <c r="AW12" s="89"/>
      <c r="AX12" s="89"/>
      <c r="AY12" s="89"/>
      <c r="AZ12" s="89"/>
      <c r="BA12" s="89"/>
      <c r="BB12" s="89"/>
    </row>
    <row r="13" spans="1:54">
      <c r="A13" s="284"/>
      <c r="B13" s="284">
        <f>COUNTIF(ProsekOcenaSaVladanjem!C13:Q13,"")</f>
        <v>15</v>
      </c>
      <c r="C13" s="284">
        <f>B13-B36</f>
        <v>3</v>
      </c>
      <c r="D13" s="285">
        <f>C13-UnosOcena!R13</f>
        <v>3</v>
      </c>
      <c r="E13" s="285">
        <f t="shared" si="0"/>
        <v>3</v>
      </c>
      <c r="F13" s="284"/>
      <c r="G13" s="285">
        <f>IF(D13&gt;0,COUNTIF(ProsekOcenaSaVladanjem!C13:Q13,"=1"),0)</f>
        <v>0</v>
      </c>
      <c r="H13" s="285">
        <f>IF(D13=0,COUNTIF(ProsekOcenaSaVladanjem!C13:Q13,"=1"),0)</f>
        <v>0</v>
      </c>
      <c r="I13" s="286">
        <f>IF(E13=0,AVERAGE(ProsekOcenaSaVladanjem!C13:Q13),0)</f>
        <v>0</v>
      </c>
      <c r="J13" s="286" t="str">
        <f t="shared" si="2"/>
        <v/>
      </c>
      <c r="K13" s="286">
        <f t="shared" si="3"/>
        <v>0</v>
      </c>
      <c r="L13" s="286" t="str">
        <f t="shared" si="4"/>
        <v/>
      </c>
      <c r="M13" s="286">
        <f t="shared" si="5"/>
        <v>0</v>
      </c>
      <c r="N13" s="286" t="str">
        <f t="shared" si="6"/>
        <v/>
      </c>
      <c r="O13" s="286">
        <f t="shared" si="7"/>
        <v>0</v>
      </c>
      <c r="P13" s="286" t="str">
        <f t="shared" si="8"/>
        <v/>
      </c>
      <c r="Q13" s="287" t="str">
        <f t="shared" si="1"/>
        <v>N</v>
      </c>
      <c r="R13" s="285"/>
      <c r="S13" s="284">
        <f>IF(ProsekOcenaBezVladanja!U13="",1,2)</f>
        <v>1</v>
      </c>
      <c r="T13" s="284">
        <f>IF(ProsekOcenaBezVladanja!V13="",1,2)</f>
        <v>1</v>
      </c>
      <c r="U13" s="284" t="str">
        <f t="shared" si="9"/>
        <v/>
      </c>
      <c r="V13" s="284"/>
      <c r="W13" s="284">
        <f>IF(ProsekOcenaBezVladanja!W13="",1,2)</f>
        <v>1</v>
      </c>
      <c r="X13" s="284">
        <f>IF(ProsekOcenaBezVladanja!X13="",1,2)</f>
        <v>1</v>
      </c>
      <c r="Y13" s="284" t="str">
        <f t="shared" si="10"/>
        <v/>
      </c>
      <c r="Z13" s="284"/>
      <c r="AA13" s="284"/>
      <c r="AB13" s="284"/>
      <c r="AC13" s="284"/>
      <c r="AD13" s="284"/>
      <c r="AE13" s="284"/>
      <c r="AF13" s="284"/>
      <c r="AG13" s="284"/>
      <c r="AH13" s="284"/>
      <c r="AI13" s="284"/>
      <c r="AJ13" s="289"/>
      <c r="AN13" s="89"/>
      <c r="AO13" s="89"/>
      <c r="AP13" s="89"/>
      <c r="AQ13" s="89"/>
      <c r="AR13" s="89"/>
      <c r="AS13" s="89"/>
      <c r="AT13" s="89"/>
      <c r="AU13" s="89"/>
      <c r="AV13" s="89"/>
      <c r="AW13" s="89"/>
      <c r="AX13" s="89"/>
      <c r="AY13" s="89"/>
      <c r="AZ13" s="89"/>
      <c r="BA13" s="89"/>
      <c r="BB13" s="89"/>
    </row>
    <row r="14" spans="1:54">
      <c r="A14" s="284"/>
      <c r="B14" s="284">
        <f>COUNTIF(ProsekOcenaSaVladanjem!C14:Q14,"")</f>
        <v>15</v>
      </c>
      <c r="C14" s="284">
        <f>B14-B36</f>
        <v>3</v>
      </c>
      <c r="D14" s="285">
        <f>C14-UnosOcena!R14</f>
        <v>3</v>
      </c>
      <c r="E14" s="285">
        <f t="shared" si="0"/>
        <v>3</v>
      </c>
      <c r="F14" s="284"/>
      <c r="G14" s="285">
        <f>IF(D14&gt;0,COUNTIF(ProsekOcenaSaVladanjem!C14:Q14,"=1"),0)</f>
        <v>0</v>
      </c>
      <c r="H14" s="285">
        <f>IF(D14=0,COUNTIF(ProsekOcenaSaVladanjem!C14:Q14,"=1"),0)</f>
        <v>0</v>
      </c>
      <c r="I14" s="286">
        <f>IF(E14=0,AVERAGE(ProsekOcenaSaVladanjem!C14:Q14),0)</f>
        <v>0</v>
      </c>
      <c r="J14" s="286" t="str">
        <f t="shared" si="2"/>
        <v/>
      </c>
      <c r="K14" s="286">
        <f t="shared" si="3"/>
        <v>0</v>
      </c>
      <c r="L14" s="286" t="str">
        <f t="shared" si="4"/>
        <v/>
      </c>
      <c r="M14" s="286">
        <f t="shared" si="5"/>
        <v>0</v>
      </c>
      <c r="N14" s="286" t="str">
        <f t="shared" si="6"/>
        <v/>
      </c>
      <c r="O14" s="286">
        <f t="shared" si="7"/>
        <v>0</v>
      </c>
      <c r="P14" s="286" t="str">
        <f t="shared" si="8"/>
        <v/>
      </c>
      <c r="Q14" s="287" t="str">
        <f t="shared" si="1"/>
        <v>N</v>
      </c>
      <c r="R14" s="285"/>
      <c r="S14" s="284">
        <f>IF(ProsekOcenaBezVladanja!U14="",1,2)</f>
        <v>1</v>
      </c>
      <c r="T14" s="284">
        <f>IF(ProsekOcenaBezVladanja!V14="",1,2)</f>
        <v>1</v>
      </c>
      <c r="U14" s="284" t="str">
        <f t="shared" si="9"/>
        <v/>
      </c>
      <c r="V14" s="284"/>
      <c r="W14" s="284">
        <f>IF(ProsekOcenaBezVladanja!W14="",1,2)</f>
        <v>1</v>
      </c>
      <c r="X14" s="284">
        <f>IF(ProsekOcenaBezVladanja!X14="",1,2)</f>
        <v>1</v>
      </c>
      <c r="Y14" s="284" t="str">
        <f t="shared" si="10"/>
        <v/>
      </c>
      <c r="Z14" s="284"/>
      <c r="AA14" s="284"/>
      <c r="AB14" s="284"/>
      <c r="AC14" s="284"/>
      <c r="AD14" s="284"/>
      <c r="AE14" s="284"/>
      <c r="AF14" s="284"/>
      <c r="AG14" s="284"/>
      <c r="AH14" s="284"/>
      <c r="AI14" s="284"/>
      <c r="AJ14" s="289"/>
      <c r="AN14" s="89"/>
      <c r="AO14" s="89"/>
      <c r="AP14" s="89"/>
      <c r="AQ14" s="89"/>
      <c r="AR14" s="89"/>
      <c r="AS14" s="89"/>
      <c r="AT14" s="89"/>
      <c r="AU14" s="89"/>
      <c r="AV14" s="89"/>
      <c r="AW14" s="89"/>
      <c r="AX14" s="89"/>
      <c r="AY14" s="89"/>
      <c r="AZ14" s="89"/>
      <c r="BA14" s="89"/>
      <c r="BB14" s="89"/>
    </row>
    <row r="15" spans="1:54">
      <c r="A15" s="284"/>
      <c r="B15" s="284">
        <f>COUNTIF(ProsekOcenaSaVladanjem!C15:Q15,"")</f>
        <v>15</v>
      </c>
      <c r="C15" s="284">
        <f>B15-B36</f>
        <v>3</v>
      </c>
      <c r="D15" s="285">
        <f>C15-UnosOcena!R15</f>
        <v>3</v>
      </c>
      <c r="E15" s="285">
        <f t="shared" si="0"/>
        <v>3</v>
      </c>
      <c r="F15" s="284"/>
      <c r="G15" s="285">
        <f>IF(D15&gt;0,COUNTIF(ProsekOcenaSaVladanjem!C15:Q15,"=1"),0)</f>
        <v>0</v>
      </c>
      <c r="H15" s="285">
        <f>IF(D15=0,COUNTIF(ProsekOcenaSaVladanjem!C15:Q15,"=1"),0)</f>
        <v>0</v>
      </c>
      <c r="I15" s="286">
        <f>IF(E15=0,AVERAGE(ProsekOcenaSaVladanjem!C15:Q15),0)</f>
        <v>0</v>
      </c>
      <c r="J15" s="286" t="str">
        <f t="shared" si="2"/>
        <v/>
      </c>
      <c r="K15" s="286">
        <f t="shared" si="3"/>
        <v>0</v>
      </c>
      <c r="L15" s="286" t="str">
        <f t="shared" si="4"/>
        <v/>
      </c>
      <c r="M15" s="286">
        <f t="shared" si="5"/>
        <v>0</v>
      </c>
      <c r="N15" s="286" t="str">
        <f t="shared" si="6"/>
        <v/>
      </c>
      <c r="O15" s="286">
        <f t="shared" si="7"/>
        <v>0</v>
      </c>
      <c r="P15" s="286" t="str">
        <f t="shared" si="8"/>
        <v/>
      </c>
      <c r="Q15" s="287" t="str">
        <f t="shared" si="1"/>
        <v>N</v>
      </c>
      <c r="R15" s="285"/>
      <c r="S15" s="284">
        <f>IF(ProsekOcenaBezVladanja!U15="",1,2)</f>
        <v>1</v>
      </c>
      <c r="T15" s="284">
        <f>IF(ProsekOcenaBezVladanja!V15="",1,2)</f>
        <v>1</v>
      </c>
      <c r="U15" s="284" t="str">
        <f t="shared" si="9"/>
        <v/>
      </c>
      <c r="V15" s="284"/>
      <c r="W15" s="284">
        <f>IF(ProsekOcenaBezVladanja!W15="",1,2)</f>
        <v>1</v>
      </c>
      <c r="X15" s="284">
        <f>IF(ProsekOcenaBezVladanja!X15="",1,2)</f>
        <v>1</v>
      </c>
      <c r="Y15" s="284" t="str">
        <f t="shared" si="10"/>
        <v/>
      </c>
      <c r="Z15" s="284"/>
      <c r="AA15" s="284"/>
      <c r="AB15" s="284"/>
      <c r="AC15" s="284"/>
      <c r="AD15" s="284"/>
      <c r="AE15" s="284"/>
      <c r="AF15" s="284"/>
      <c r="AG15" s="284"/>
      <c r="AH15" s="284"/>
      <c r="AI15" s="284"/>
      <c r="AJ15" s="289"/>
      <c r="AN15" s="89"/>
      <c r="AO15" s="89"/>
      <c r="AP15" s="89"/>
      <c r="AQ15" s="89"/>
      <c r="AR15" s="89"/>
      <c r="AS15" s="89"/>
      <c r="AT15" s="89"/>
      <c r="AU15" s="89"/>
      <c r="AV15" s="89"/>
      <c r="AW15" s="89"/>
      <c r="AX15" s="89"/>
      <c r="AY15" s="89"/>
      <c r="AZ15" s="89"/>
      <c r="BA15" s="89"/>
      <c r="BB15" s="89"/>
    </row>
    <row r="16" spans="1:54">
      <c r="A16" s="284"/>
      <c r="B16" s="284">
        <f>COUNTIF(ProsekOcenaSaVladanjem!C16:Q16,"")</f>
        <v>15</v>
      </c>
      <c r="C16" s="284">
        <f>B16-B36</f>
        <v>3</v>
      </c>
      <c r="D16" s="285">
        <f>C16-UnosOcena!R16</f>
        <v>3</v>
      </c>
      <c r="E16" s="285">
        <f t="shared" si="0"/>
        <v>3</v>
      </c>
      <c r="F16" s="284"/>
      <c r="G16" s="285">
        <f>IF(D16&gt;0,COUNTIF(ProsekOcenaSaVladanjem!C16:Q16,"=1"),0)</f>
        <v>0</v>
      </c>
      <c r="H16" s="285">
        <f>IF(D16=0,COUNTIF(ProsekOcenaSaVladanjem!C16:Q16,"=1"),0)</f>
        <v>0</v>
      </c>
      <c r="I16" s="286">
        <f>IF(E16=0,AVERAGE(ProsekOcenaSaVladanjem!C16:Q16),0)</f>
        <v>0</v>
      </c>
      <c r="J16" s="286" t="str">
        <f t="shared" si="2"/>
        <v/>
      </c>
      <c r="K16" s="286">
        <f t="shared" si="3"/>
        <v>0</v>
      </c>
      <c r="L16" s="286" t="str">
        <f t="shared" si="4"/>
        <v/>
      </c>
      <c r="M16" s="286">
        <f t="shared" si="5"/>
        <v>0</v>
      </c>
      <c r="N16" s="286" t="str">
        <f t="shared" si="6"/>
        <v/>
      </c>
      <c r="O16" s="286">
        <f t="shared" si="7"/>
        <v>0</v>
      </c>
      <c r="P16" s="286" t="str">
        <f t="shared" si="8"/>
        <v/>
      </c>
      <c r="Q16" s="287" t="str">
        <f t="shared" si="1"/>
        <v>N</v>
      </c>
      <c r="R16" s="285"/>
      <c r="S16" s="284">
        <f>IF(ProsekOcenaBezVladanja!U16="",1,2)</f>
        <v>1</v>
      </c>
      <c r="T16" s="284">
        <f>IF(ProsekOcenaBezVladanja!V16="",1,2)</f>
        <v>1</v>
      </c>
      <c r="U16" s="284" t="str">
        <f t="shared" si="9"/>
        <v/>
      </c>
      <c r="V16" s="284"/>
      <c r="W16" s="284">
        <f>IF(ProsekOcenaBezVladanja!W16="",1,2)</f>
        <v>1</v>
      </c>
      <c r="X16" s="284">
        <f>IF(ProsekOcenaBezVladanja!X16="",1,2)</f>
        <v>1</v>
      </c>
      <c r="Y16" s="284" t="str">
        <f t="shared" si="10"/>
        <v/>
      </c>
      <c r="Z16" s="284"/>
      <c r="AA16" s="284"/>
      <c r="AB16" s="284"/>
      <c r="AC16" s="284"/>
      <c r="AD16" s="284"/>
      <c r="AE16" s="284"/>
      <c r="AF16" s="284"/>
      <c r="AG16" s="284"/>
      <c r="AH16" s="284"/>
      <c r="AI16" s="284"/>
      <c r="AJ16" s="289"/>
      <c r="AN16" s="89"/>
      <c r="AO16" s="89"/>
      <c r="AP16" s="89"/>
      <c r="AQ16" s="89"/>
      <c r="AR16" s="89"/>
      <c r="AS16" s="89"/>
      <c r="AT16" s="89"/>
      <c r="AU16" s="89"/>
      <c r="AV16" s="89"/>
      <c r="AW16" s="89"/>
      <c r="AX16" s="89"/>
      <c r="AY16" s="89"/>
      <c r="AZ16" s="89"/>
      <c r="BA16" s="89"/>
      <c r="BB16" s="89"/>
    </row>
    <row r="17" spans="1:54">
      <c r="A17" s="284"/>
      <c r="B17" s="284">
        <f>COUNTIF(ProsekOcenaSaVladanjem!C17:Q17,"")</f>
        <v>15</v>
      </c>
      <c r="C17" s="284">
        <f>B17-B36</f>
        <v>3</v>
      </c>
      <c r="D17" s="285">
        <f>C17-UnosOcena!R17</f>
        <v>3</v>
      </c>
      <c r="E17" s="285">
        <f t="shared" si="0"/>
        <v>3</v>
      </c>
      <c r="F17" s="284"/>
      <c r="G17" s="285">
        <f>IF(D17&gt;0,COUNTIF(ProsekOcenaSaVladanjem!C17:Q17,"=1"),0)</f>
        <v>0</v>
      </c>
      <c r="H17" s="285">
        <f>IF(D17=0,COUNTIF(ProsekOcenaSaVladanjem!C17:Q17,"=1"),0)</f>
        <v>0</v>
      </c>
      <c r="I17" s="286">
        <f>IF(E17=0,AVERAGE(ProsekOcenaSaVladanjem!C17:Q17),0)</f>
        <v>0</v>
      </c>
      <c r="J17" s="286" t="str">
        <f t="shared" si="2"/>
        <v/>
      </c>
      <c r="K17" s="286">
        <f t="shared" si="3"/>
        <v>0</v>
      </c>
      <c r="L17" s="286" t="str">
        <f t="shared" si="4"/>
        <v/>
      </c>
      <c r="M17" s="286">
        <f t="shared" si="5"/>
        <v>0</v>
      </c>
      <c r="N17" s="286" t="str">
        <f t="shared" si="6"/>
        <v/>
      </c>
      <c r="O17" s="286">
        <f t="shared" si="7"/>
        <v>0</v>
      </c>
      <c r="P17" s="286" t="str">
        <f t="shared" si="8"/>
        <v/>
      </c>
      <c r="Q17" s="287" t="str">
        <f t="shared" si="1"/>
        <v>N</v>
      </c>
      <c r="R17" s="285"/>
      <c r="S17" s="284">
        <f>IF(ProsekOcenaBezVladanja!U17="",1,2)</f>
        <v>1</v>
      </c>
      <c r="T17" s="284">
        <f>IF(ProsekOcenaBezVladanja!V17="",1,2)</f>
        <v>1</v>
      </c>
      <c r="U17" s="284" t="str">
        <f t="shared" si="9"/>
        <v/>
      </c>
      <c r="V17" s="284"/>
      <c r="W17" s="284">
        <f>IF(ProsekOcenaBezVladanja!W17="",1,2)</f>
        <v>1</v>
      </c>
      <c r="X17" s="284">
        <f>IF(ProsekOcenaBezVladanja!X17="",1,2)</f>
        <v>1</v>
      </c>
      <c r="Y17" s="284" t="str">
        <f t="shared" si="10"/>
        <v/>
      </c>
      <c r="Z17" s="284"/>
      <c r="AA17" s="284"/>
      <c r="AB17" s="284"/>
      <c r="AC17" s="284"/>
      <c r="AD17" s="284"/>
      <c r="AE17" s="284"/>
      <c r="AF17" s="284"/>
      <c r="AG17" s="284"/>
      <c r="AH17" s="284"/>
      <c r="AI17" s="284"/>
      <c r="AJ17" s="289"/>
      <c r="AN17" s="89"/>
      <c r="AO17" s="89"/>
      <c r="AP17" s="89"/>
      <c r="AQ17" s="89"/>
      <c r="AR17" s="89"/>
      <c r="AS17" s="89"/>
      <c r="AT17" s="89"/>
      <c r="AU17" s="89"/>
      <c r="AV17" s="89"/>
      <c r="AW17" s="89"/>
      <c r="AX17" s="89"/>
      <c r="AY17" s="89"/>
      <c r="AZ17" s="89"/>
      <c r="BA17" s="89"/>
      <c r="BB17" s="89"/>
    </row>
    <row r="18" spans="1:54">
      <c r="A18" s="284"/>
      <c r="B18" s="284">
        <f>COUNTIF(ProsekOcenaSaVladanjem!C18:Q18,"")</f>
        <v>15</v>
      </c>
      <c r="C18" s="284">
        <f>B18-B36</f>
        <v>3</v>
      </c>
      <c r="D18" s="285">
        <f>C18-UnosOcena!R18</f>
        <v>3</v>
      </c>
      <c r="E18" s="285">
        <f t="shared" si="0"/>
        <v>3</v>
      </c>
      <c r="F18" s="284"/>
      <c r="G18" s="285">
        <f>IF(D18&gt;0,COUNTIF(ProsekOcenaSaVladanjem!C18:Q18,"=1"),0)</f>
        <v>0</v>
      </c>
      <c r="H18" s="285">
        <f>IF(D18=0,COUNTIF(ProsekOcenaSaVladanjem!C18:Q18,"=1"),0)</f>
        <v>0</v>
      </c>
      <c r="I18" s="286">
        <f>IF(E18=0,AVERAGE(ProsekOcenaSaVladanjem!C18:Q18),0)</f>
        <v>0</v>
      </c>
      <c r="J18" s="286" t="str">
        <f t="shared" si="2"/>
        <v/>
      </c>
      <c r="K18" s="286">
        <f t="shared" si="3"/>
        <v>0</v>
      </c>
      <c r="L18" s="286" t="str">
        <f t="shared" si="4"/>
        <v/>
      </c>
      <c r="M18" s="286">
        <f t="shared" si="5"/>
        <v>0</v>
      </c>
      <c r="N18" s="286" t="str">
        <f t="shared" si="6"/>
        <v/>
      </c>
      <c r="O18" s="286">
        <f t="shared" si="7"/>
        <v>0</v>
      </c>
      <c r="P18" s="286" t="str">
        <f t="shared" si="8"/>
        <v/>
      </c>
      <c r="Q18" s="287" t="str">
        <f t="shared" si="1"/>
        <v>N</v>
      </c>
      <c r="R18" s="285"/>
      <c r="S18" s="284">
        <f>IF(ProsekOcenaBezVladanja!U18="",1,2)</f>
        <v>1</v>
      </c>
      <c r="T18" s="284">
        <f>IF(ProsekOcenaBezVladanja!V18="",1,2)</f>
        <v>1</v>
      </c>
      <c r="U18" s="284" t="str">
        <f t="shared" si="9"/>
        <v/>
      </c>
      <c r="V18" s="284"/>
      <c r="W18" s="284">
        <f>IF(ProsekOcenaBezVladanja!W18="",1,2)</f>
        <v>1</v>
      </c>
      <c r="X18" s="284">
        <f>IF(ProsekOcenaBezVladanja!X18="",1,2)</f>
        <v>1</v>
      </c>
      <c r="Y18" s="284" t="str">
        <f t="shared" si="10"/>
        <v/>
      </c>
      <c r="Z18" s="284"/>
      <c r="AA18" s="284"/>
      <c r="AB18" s="284"/>
      <c r="AC18" s="284"/>
      <c r="AD18" s="284"/>
      <c r="AE18" s="284"/>
      <c r="AF18" s="284"/>
      <c r="AG18" s="284"/>
      <c r="AH18" s="284"/>
      <c r="AI18" s="284"/>
      <c r="AJ18" s="289"/>
      <c r="AN18" s="89"/>
      <c r="AO18" s="89"/>
      <c r="AP18" s="89"/>
      <c r="AQ18" s="89"/>
      <c r="AR18" s="89"/>
      <c r="AS18" s="89"/>
      <c r="AT18" s="89"/>
      <c r="AU18" s="89"/>
      <c r="AV18" s="89"/>
      <c r="AW18" s="89"/>
      <c r="AX18" s="89"/>
      <c r="AY18" s="89"/>
      <c r="AZ18" s="89"/>
      <c r="BA18" s="89"/>
      <c r="BB18" s="89"/>
    </row>
    <row r="19" spans="1:54">
      <c r="A19" s="284"/>
      <c r="B19" s="284">
        <f>COUNTIF(ProsekOcenaSaVladanjem!C19:Q19,"")</f>
        <v>15</v>
      </c>
      <c r="C19" s="284">
        <f>B19-B36</f>
        <v>3</v>
      </c>
      <c r="D19" s="285">
        <f>C19-UnosOcena!R19</f>
        <v>3</v>
      </c>
      <c r="E19" s="285">
        <f t="shared" si="0"/>
        <v>3</v>
      </c>
      <c r="F19" s="284"/>
      <c r="G19" s="285">
        <f>IF(D19&gt;0,COUNTIF(ProsekOcenaSaVladanjem!C19:Q19,"=1"),0)</f>
        <v>0</v>
      </c>
      <c r="H19" s="285">
        <f>IF(D19=0,COUNTIF(ProsekOcenaSaVladanjem!C19:Q19,"=1"),0)</f>
        <v>0</v>
      </c>
      <c r="I19" s="286">
        <f>IF(E19=0,AVERAGE(ProsekOcenaSaVladanjem!C19:Q19),0)</f>
        <v>0</v>
      </c>
      <c r="J19" s="286" t="str">
        <f t="shared" si="2"/>
        <v/>
      </c>
      <c r="K19" s="286">
        <f t="shared" si="3"/>
        <v>0</v>
      </c>
      <c r="L19" s="286" t="str">
        <f t="shared" si="4"/>
        <v/>
      </c>
      <c r="M19" s="286">
        <f t="shared" si="5"/>
        <v>0</v>
      </c>
      <c r="N19" s="286" t="str">
        <f t="shared" si="6"/>
        <v/>
      </c>
      <c r="O19" s="286">
        <f t="shared" si="7"/>
        <v>0</v>
      </c>
      <c r="P19" s="286" t="str">
        <f t="shared" si="8"/>
        <v/>
      </c>
      <c r="Q19" s="287" t="str">
        <f t="shared" si="1"/>
        <v>N</v>
      </c>
      <c r="R19" s="285"/>
      <c r="S19" s="284">
        <f>IF(ProsekOcenaBezVladanja!U19="",1,2)</f>
        <v>1</v>
      </c>
      <c r="T19" s="284">
        <f>IF(ProsekOcenaBezVladanja!V19="",1,2)</f>
        <v>1</v>
      </c>
      <c r="U19" s="284" t="str">
        <f t="shared" si="9"/>
        <v/>
      </c>
      <c r="V19" s="284"/>
      <c r="W19" s="284">
        <f>IF(ProsekOcenaBezVladanja!W19="",1,2)</f>
        <v>1</v>
      </c>
      <c r="X19" s="284">
        <f>IF(ProsekOcenaBezVladanja!X19="",1,2)</f>
        <v>1</v>
      </c>
      <c r="Y19" s="284" t="str">
        <f t="shared" si="10"/>
        <v/>
      </c>
      <c r="Z19" s="284"/>
      <c r="AA19" s="284"/>
      <c r="AB19" s="284"/>
      <c r="AC19" s="284"/>
      <c r="AD19" s="284"/>
      <c r="AE19" s="284"/>
      <c r="AF19" s="284"/>
      <c r="AG19" s="284"/>
      <c r="AH19" s="284"/>
      <c r="AI19" s="284"/>
      <c r="AJ19" s="289"/>
      <c r="AN19" s="89"/>
      <c r="AO19" s="89"/>
      <c r="AP19" s="89"/>
      <c r="AQ19" s="89"/>
      <c r="AR19" s="89"/>
      <c r="AS19" s="89"/>
      <c r="AT19" s="89"/>
      <c r="AU19" s="89"/>
      <c r="AV19" s="89"/>
      <c r="AW19" s="89"/>
      <c r="AX19" s="89"/>
      <c r="AY19" s="89"/>
      <c r="AZ19" s="89"/>
      <c r="BA19" s="89"/>
      <c r="BB19" s="89"/>
    </row>
    <row r="20" spans="1:54">
      <c r="A20" s="284"/>
      <c r="B20" s="284">
        <f>COUNTIF(ProsekOcenaSaVladanjem!C20:Q20,"")</f>
        <v>15</v>
      </c>
      <c r="C20" s="284">
        <f>B20-B36</f>
        <v>3</v>
      </c>
      <c r="D20" s="285">
        <f>C20-UnosOcena!R20</f>
        <v>3</v>
      </c>
      <c r="E20" s="285">
        <f t="shared" si="0"/>
        <v>3</v>
      </c>
      <c r="F20" s="284"/>
      <c r="G20" s="285">
        <f>IF(D20&gt;0,COUNTIF(ProsekOcenaSaVladanjem!C20:Q20,"=1"),0)</f>
        <v>0</v>
      </c>
      <c r="H20" s="285">
        <f>IF(D20=0,COUNTIF(ProsekOcenaSaVladanjem!C20:Q20,"=1"),0)</f>
        <v>0</v>
      </c>
      <c r="I20" s="286">
        <f>IF(E20=0,AVERAGE(ProsekOcenaSaVladanjem!C20:Q20),0)</f>
        <v>0</v>
      </c>
      <c r="J20" s="286" t="str">
        <f t="shared" si="2"/>
        <v/>
      </c>
      <c r="K20" s="286">
        <f t="shared" si="3"/>
        <v>0</v>
      </c>
      <c r="L20" s="286" t="str">
        <f t="shared" si="4"/>
        <v/>
      </c>
      <c r="M20" s="286">
        <f t="shared" si="5"/>
        <v>0</v>
      </c>
      <c r="N20" s="286" t="str">
        <f t="shared" si="6"/>
        <v/>
      </c>
      <c r="O20" s="286">
        <f t="shared" si="7"/>
        <v>0</v>
      </c>
      <c r="P20" s="286" t="str">
        <f t="shared" si="8"/>
        <v/>
      </c>
      <c r="Q20" s="287" t="str">
        <f t="shared" si="1"/>
        <v>N</v>
      </c>
      <c r="R20" s="285"/>
      <c r="S20" s="284">
        <f>IF(ProsekOcenaBezVladanja!U20="",1,2)</f>
        <v>1</v>
      </c>
      <c r="T20" s="284">
        <f>IF(ProsekOcenaBezVladanja!V20="",1,2)</f>
        <v>1</v>
      </c>
      <c r="U20" s="284" t="str">
        <f t="shared" si="9"/>
        <v/>
      </c>
      <c r="V20" s="284"/>
      <c r="W20" s="284">
        <f>IF(ProsekOcenaBezVladanja!W20="",1,2)</f>
        <v>1</v>
      </c>
      <c r="X20" s="284">
        <f>IF(ProsekOcenaBezVladanja!X20="",1,2)</f>
        <v>1</v>
      </c>
      <c r="Y20" s="284" t="str">
        <f t="shared" si="10"/>
        <v/>
      </c>
      <c r="Z20" s="284"/>
      <c r="AA20" s="284"/>
      <c r="AB20" s="284"/>
      <c r="AC20" s="284"/>
      <c r="AD20" s="284"/>
      <c r="AE20" s="284"/>
      <c r="AF20" s="284"/>
      <c r="AG20" s="284"/>
      <c r="AH20" s="284"/>
      <c r="AI20" s="284"/>
      <c r="AJ20" s="289"/>
      <c r="AN20" s="89"/>
      <c r="AO20" s="89"/>
      <c r="AP20" s="89"/>
      <c r="AQ20" s="89"/>
      <c r="AR20" s="89"/>
      <c r="AS20" s="89"/>
      <c r="AT20" s="89"/>
      <c r="AU20" s="89"/>
      <c r="AV20" s="89"/>
      <c r="AW20" s="89"/>
      <c r="AX20" s="89"/>
      <c r="AY20" s="89"/>
      <c r="AZ20" s="89"/>
      <c r="BA20" s="89"/>
      <c r="BB20" s="89"/>
    </row>
    <row r="21" spans="1:54">
      <c r="A21" s="284"/>
      <c r="B21" s="284">
        <f>COUNTIF(ProsekOcenaSaVladanjem!C21:Q21,"")</f>
        <v>15</v>
      </c>
      <c r="C21" s="284">
        <f>B21-B36</f>
        <v>3</v>
      </c>
      <c r="D21" s="285">
        <f>C21-UnosOcena!R21</f>
        <v>3</v>
      </c>
      <c r="E21" s="285">
        <f t="shared" si="0"/>
        <v>3</v>
      </c>
      <c r="F21" s="284"/>
      <c r="G21" s="285">
        <f>IF(D21&gt;0,COUNTIF(ProsekOcenaSaVladanjem!C21:Q21,"=1"),0)</f>
        <v>0</v>
      </c>
      <c r="H21" s="285">
        <f>IF(D21=0,COUNTIF(ProsekOcenaSaVladanjem!C21:Q21,"=1"),0)</f>
        <v>0</v>
      </c>
      <c r="I21" s="286">
        <f>IF(E21=0,AVERAGE(ProsekOcenaSaVladanjem!C21:Q21),0)</f>
        <v>0</v>
      </c>
      <c r="J21" s="286" t="str">
        <f t="shared" si="2"/>
        <v/>
      </c>
      <c r="K21" s="286">
        <f t="shared" si="3"/>
        <v>0</v>
      </c>
      <c r="L21" s="286" t="str">
        <f t="shared" si="4"/>
        <v/>
      </c>
      <c r="M21" s="286">
        <f t="shared" si="5"/>
        <v>0</v>
      </c>
      <c r="N21" s="286" t="str">
        <f t="shared" si="6"/>
        <v/>
      </c>
      <c r="O21" s="286">
        <f t="shared" si="7"/>
        <v>0</v>
      </c>
      <c r="P21" s="286" t="str">
        <f t="shared" si="8"/>
        <v/>
      </c>
      <c r="Q21" s="287" t="str">
        <f t="shared" si="1"/>
        <v>N</v>
      </c>
      <c r="R21" s="285"/>
      <c r="S21" s="284">
        <f>IF(ProsekOcenaBezVladanja!U21="",1,2)</f>
        <v>1</v>
      </c>
      <c r="T21" s="284">
        <f>IF(ProsekOcenaBezVladanja!V21="",1,2)</f>
        <v>1</v>
      </c>
      <c r="U21" s="284" t="str">
        <f t="shared" si="9"/>
        <v/>
      </c>
      <c r="V21" s="284"/>
      <c r="W21" s="284">
        <f>IF(ProsekOcenaBezVladanja!W21="",1,2)</f>
        <v>1</v>
      </c>
      <c r="X21" s="284">
        <f>IF(ProsekOcenaBezVladanja!X21="",1,2)</f>
        <v>1</v>
      </c>
      <c r="Y21" s="284" t="str">
        <f t="shared" si="10"/>
        <v/>
      </c>
      <c r="Z21" s="284"/>
      <c r="AA21" s="284"/>
      <c r="AB21" s="284"/>
      <c r="AC21" s="284"/>
      <c r="AD21" s="284"/>
      <c r="AE21" s="284"/>
      <c r="AF21" s="284"/>
      <c r="AG21" s="284"/>
      <c r="AH21" s="284"/>
      <c r="AI21" s="284"/>
      <c r="AJ21" s="289"/>
      <c r="AN21" s="89"/>
      <c r="AO21" s="89"/>
      <c r="AP21" s="89"/>
      <c r="AQ21" s="89"/>
      <c r="AR21" s="89"/>
      <c r="AS21" s="89"/>
      <c r="AT21" s="89"/>
      <c r="AU21" s="89"/>
      <c r="AV21" s="89"/>
      <c r="AW21" s="89"/>
      <c r="AX21" s="89"/>
      <c r="AY21" s="89"/>
      <c r="AZ21" s="89"/>
      <c r="BA21" s="89"/>
      <c r="BB21" s="89"/>
    </row>
    <row r="22" spans="1:54">
      <c r="A22" s="284"/>
      <c r="B22" s="284">
        <f>COUNTIF(ProsekOcenaSaVladanjem!C22:Q22,"")</f>
        <v>15</v>
      </c>
      <c r="C22" s="284">
        <f>B22-B36</f>
        <v>3</v>
      </c>
      <c r="D22" s="285">
        <f>C22-UnosOcena!R22</f>
        <v>3</v>
      </c>
      <c r="E22" s="285">
        <f t="shared" si="0"/>
        <v>3</v>
      </c>
      <c r="F22" s="284"/>
      <c r="G22" s="285">
        <f>IF(D22&gt;0,COUNTIF(ProsekOcenaSaVladanjem!C22:Q22,"=1"),0)</f>
        <v>0</v>
      </c>
      <c r="H22" s="285">
        <f>IF(D22=0,COUNTIF(ProsekOcenaSaVladanjem!C22:Q22,"=1"),0)</f>
        <v>0</v>
      </c>
      <c r="I22" s="286">
        <f>IF(E22=0,AVERAGE(ProsekOcenaSaVladanjem!C22:Q22),0)</f>
        <v>0</v>
      </c>
      <c r="J22" s="286" t="str">
        <f t="shared" si="2"/>
        <v/>
      </c>
      <c r="K22" s="286">
        <f t="shared" si="3"/>
        <v>0</v>
      </c>
      <c r="L22" s="286" t="str">
        <f t="shared" si="4"/>
        <v/>
      </c>
      <c r="M22" s="286">
        <f t="shared" si="5"/>
        <v>0</v>
      </c>
      <c r="N22" s="286" t="str">
        <f t="shared" si="6"/>
        <v/>
      </c>
      <c r="O22" s="286">
        <f t="shared" si="7"/>
        <v>0</v>
      </c>
      <c r="P22" s="286" t="str">
        <f t="shared" si="8"/>
        <v/>
      </c>
      <c r="Q22" s="287" t="str">
        <f t="shared" si="1"/>
        <v>N</v>
      </c>
      <c r="R22" s="285"/>
      <c r="S22" s="284">
        <f>IF(ProsekOcenaBezVladanja!U22="",1,2)</f>
        <v>1</v>
      </c>
      <c r="T22" s="284">
        <f>IF(ProsekOcenaBezVladanja!V22="",1,2)</f>
        <v>1</v>
      </c>
      <c r="U22" s="284" t="str">
        <f t="shared" si="9"/>
        <v/>
      </c>
      <c r="V22" s="284"/>
      <c r="W22" s="284">
        <f>IF(ProsekOcenaBezVladanja!W22="",1,2)</f>
        <v>1</v>
      </c>
      <c r="X22" s="284">
        <f>IF(ProsekOcenaBezVladanja!X22="",1,2)</f>
        <v>1</v>
      </c>
      <c r="Y22" s="284" t="str">
        <f t="shared" si="10"/>
        <v/>
      </c>
      <c r="Z22" s="284"/>
      <c r="AA22" s="284"/>
      <c r="AB22" s="284"/>
      <c r="AC22" s="284"/>
      <c r="AD22" s="284"/>
      <c r="AE22" s="284"/>
      <c r="AF22" s="284"/>
      <c r="AG22" s="284"/>
      <c r="AH22" s="284"/>
      <c r="AI22" s="284"/>
      <c r="AJ22" s="289"/>
      <c r="AN22" s="89"/>
      <c r="AO22" s="89"/>
      <c r="AP22" s="89"/>
      <c r="AQ22" s="89"/>
      <c r="AR22" s="89"/>
      <c r="AS22" s="89"/>
      <c r="AT22" s="89"/>
      <c r="AU22" s="89"/>
      <c r="AV22" s="89"/>
      <c r="AW22" s="89"/>
      <c r="AX22" s="89"/>
      <c r="AY22" s="89"/>
      <c r="AZ22" s="89"/>
      <c r="BA22" s="89"/>
      <c r="BB22" s="89"/>
    </row>
    <row r="23" spans="1:54">
      <c r="A23" s="284"/>
      <c r="B23" s="284">
        <f>COUNTIF(ProsekOcenaSaVladanjem!C23:Q23,"")</f>
        <v>15</v>
      </c>
      <c r="C23" s="284">
        <f>B23-B36</f>
        <v>3</v>
      </c>
      <c r="D23" s="285">
        <f>C23-UnosOcena!R23</f>
        <v>3</v>
      </c>
      <c r="E23" s="285">
        <f t="shared" si="0"/>
        <v>3</v>
      </c>
      <c r="F23" s="284"/>
      <c r="G23" s="285">
        <f>IF(D23&gt;0,COUNTIF(ProsekOcenaSaVladanjem!C23:Q23,"=1"),0)</f>
        <v>0</v>
      </c>
      <c r="H23" s="285">
        <f>IF(D23=0,COUNTIF(ProsekOcenaSaVladanjem!C23:Q23,"=1"),0)</f>
        <v>0</v>
      </c>
      <c r="I23" s="286">
        <f>IF(E23=0,AVERAGE(ProsekOcenaSaVladanjem!C23:Q23),0)</f>
        <v>0</v>
      </c>
      <c r="J23" s="286" t="str">
        <f t="shared" si="2"/>
        <v/>
      </c>
      <c r="K23" s="286">
        <f t="shared" si="3"/>
        <v>0</v>
      </c>
      <c r="L23" s="286" t="str">
        <f t="shared" si="4"/>
        <v/>
      </c>
      <c r="M23" s="286">
        <f t="shared" si="5"/>
        <v>0</v>
      </c>
      <c r="N23" s="286" t="str">
        <f t="shared" si="6"/>
        <v/>
      </c>
      <c r="O23" s="286">
        <f t="shared" si="7"/>
        <v>0</v>
      </c>
      <c r="P23" s="286" t="str">
        <f t="shared" si="8"/>
        <v/>
      </c>
      <c r="Q23" s="287" t="str">
        <f t="shared" si="1"/>
        <v>N</v>
      </c>
      <c r="R23" s="285"/>
      <c r="S23" s="284">
        <f>IF(ProsekOcenaBezVladanja!U23="",1,2)</f>
        <v>1</v>
      </c>
      <c r="T23" s="284">
        <f>IF(ProsekOcenaBezVladanja!V23="",1,2)</f>
        <v>1</v>
      </c>
      <c r="U23" s="284" t="str">
        <f t="shared" si="9"/>
        <v/>
      </c>
      <c r="V23" s="284"/>
      <c r="W23" s="284">
        <f>IF(ProsekOcenaBezVladanja!W23="",1,2)</f>
        <v>1</v>
      </c>
      <c r="X23" s="284">
        <f>IF(ProsekOcenaBezVladanja!X23="",1,2)</f>
        <v>1</v>
      </c>
      <c r="Y23" s="284" t="str">
        <f t="shared" si="10"/>
        <v/>
      </c>
      <c r="Z23" s="284"/>
      <c r="AA23" s="284"/>
      <c r="AB23" s="284"/>
      <c r="AC23" s="284"/>
      <c r="AD23" s="284"/>
      <c r="AE23" s="284"/>
      <c r="AF23" s="284"/>
      <c r="AG23" s="284"/>
      <c r="AH23" s="284"/>
      <c r="AI23" s="284"/>
      <c r="AJ23" s="289"/>
      <c r="AN23" s="89"/>
      <c r="AO23" s="89"/>
      <c r="AP23" s="89"/>
      <c r="AQ23" s="89"/>
      <c r="AR23" s="89"/>
      <c r="AS23" s="89"/>
      <c r="AT23" s="89"/>
      <c r="AU23" s="89"/>
      <c r="AV23" s="89"/>
      <c r="AW23" s="89"/>
      <c r="AX23" s="89"/>
      <c r="AY23" s="89"/>
      <c r="AZ23" s="89"/>
      <c r="BA23" s="89"/>
      <c r="BB23" s="89"/>
    </row>
    <row r="24" spans="1:54">
      <c r="A24" s="284"/>
      <c r="B24" s="284">
        <f>COUNTIF(ProsekOcenaSaVladanjem!C24:Q24,"")</f>
        <v>15</v>
      </c>
      <c r="C24" s="284">
        <f>B24-B36</f>
        <v>3</v>
      </c>
      <c r="D24" s="285">
        <f>C24-UnosOcena!R24</f>
        <v>3</v>
      </c>
      <c r="E24" s="285">
        <f t="shared" si="0"/>
        <v>3</v>
      </c>
      <c r="F24" s="284"/>
      <c r="G24" s="285">
        <f>IF(D24&gt;0,COUNTIF(ProsekOcenaSaVladanjem!C24:Q24,"=1"),0)</f>
        <v>0</v>
      </c>
      <c r="H24" s="285">
        <f>IF(D24=0,COUNTIF(ProsekOcenaSaVladanjem!C24:Q24,"=1"),0)</f>
        <v>0</v>
      </c>
      <c r="I24" s="286">
        <f>IF(E24=0,AVERAGE(ProsekOcenaSaVladanjem!C24:Q24),0)</f>
        <v>0</v>
      </c>
      <c r="J24" s="286" t="str">
        <f t="shared" si="2"/>
        <v/>
      </c>
      <c r="K24" s="286">
        <f t="shared" si="3"/>
        <v>0</v>
      </c>
      <c r="L24" s="286" t="str">
        <f t="shared" si="4"/>
        <v/>
      </c>
      <c r="M24" s="286">
        <f t="shared" si="5"/>
        <v>0</v>
      </c>
      <c r="N24" s="286" t="str">
        <f t="shared" si="6"/>
        <v/>
      </c>
      <c r="O24" s="286">
        <f t="shared" si="7"/>
        <v>0</v>
      </c>
      <c r="P24" s="286" t="str">
        <f t="shared" si="8"/>
        <v/>
      </c>
      <c r="Q24" s="287" t="str">
        <f t="shared" si="1"/>
        <v>N</v>
      </c>
      <c r="R24" s="285"/>
      <c r="S24" s="284">
        <f>IF(ProsekOcenaBezVladanja!U24="",1,2)</f>
        <v>1</v>
      </c>
      <c r="T24" s="284">
        <f>IF(ProsekOcenaBezVladanja!V24="",1,2)</f>
        <v>1</v>
      </c>
      <c r="U24" s="284" t="str">
        <f t="shared" si="9"/>
        <v/>
      </c>
      <c r="V24" s="284"/>
      <c r="W24" s="284">
        <f>IF(ProsekOcenaBezVladanja!W24="",1,2)</f>
        <v>1</v>
      </c>
      <c r="X24" s="284">
        <f>IF(ProsekOcenaBezVladanja!X24="",1,2)</f>
        <v>1</v>
      </c>
      <c r="Y24" s="284" t="str">
        <f t="shared" si="10"/>
        <v/>
      </c>
      <c r="Z24" s="284"/>
      <c r="AA24" s="284"/>
      <c r="AB24" s="284"/>
      <c r="AC24" s="284"/>
      <c r="AD24" s="284"/>
      <c r="AE24" s="284"/>
      <c r="AF24" s="284"/>
      <c r="AG24" s="284"/>
      <c r="AH24" s="284"/>
      <c r="AI24" s="284"/>
      <c r="AJ24" s="289"/>
      <c r="AN24" s="89"/>
      <c r="AO24" s="89"/>
      <c r="AP24" s="89"/>
      <c r="AQ24" s="89"/>
      <c r="AR24" s="89"/>
      <c r="AS24" s="89"/>
      <c r="AT24" s="89"/>
      <c r="AU24" s="89"/>
      <c r="AV24" s="89"/>
      <c r="AW24" s="89"/>
      <c r="AX24" s="89"/>
      <c r="AY24" s="89"/>
      <c r="AZ24" s="89"/>
      <c r="BA24" s="89"/>
      <c r="BB24" s="89"/>
    </row>
    <row r="25" spans="1:54">
      <c r="A25" s="284"/>
      <c r="B25" s="284">
        <f>COUNTIF(ProsekOcenaSaVladanjem!C25:Q25,"")</f>
        <v>15</v>
      </c>
      <c r="C25" s="284">
        <f>B25-B36</f>
        <v>3</v>
      </c>
      <c r="D25" s="285">
        <f>C25-UnosOcena!R25</f>
        <v>3</v>
      </c>
      <c r="E25" s="285">
        <f t="shared" si="0"/>
        <v>3</v>
      </c>
      <c r="F25" s="284"/>
      <c r="G25" s="285">
        <f>IF(D25&gt;0,COUNTIF(ProsekOcenaSaVladanjem!C25:Q25,"=1"),0)</f>
        <v>0</v>
      </c>
      <c r="H25" s="285">
        <f>IF(D25=0,COUNTIF(ProsekOcenaSaVladanjem!C25:Q25,"=1"),0)</f>
        <v>0</v>
      </c>
      <c r="I25" s="286">
        <f>IF(E25=0,AVERAGE(ProsekOcenaSaVladanjem!C25:Q25),0)</f>
        <v>0</v>
      </c>
      <c r="J25" s="286" t="str">
        <f t="shared" si="2"/>
        <v/>
      </c>
      <c r="K25" s="286">
        <f t="shared" si="3"/>
        <v>0</v>
      </c>
      <c r="L25" s="286" t="str">
        <f t="shared" si="4"/>
        <v/>
      </c>
      <c r="M25" s="286">
        <f t="shared" si="5"/>
        <v>0</v>
      </c>
      <c r="N25" s="286" t="str">
        <f t="shared" si="6"/>
        <v/>
      </c>
      <c r="O25" s="286">
        <f t="shared" si="7"/>
        <v>0</v>
      </c>
      <c r="P25" s="286" t="str">
        <f t="shared" si="8"/>
        <v/>
      </c>
      <c r="Q25" s="287" t="str">
        <f t="shared" si="1"/>
        <v>N</v>
      </c>
      <c r="R25" s="285"/>
      <c r="S25" s="284">
        <f>IF(ProsekOcenaBezVladanja!U25="",1,2)</f>
        <v>1</v>
      </c>
      <c r="T25" s="284">
        <f>IF(ProsekOcenaBezVladanja!V25="",1,2)</f>
        <v>1</v>
      </c>
      <c r="U25" s="284" t="str">
        <f t="shared" si="9"/>
        <v/>
      </c>
      <c r="V25" s="284"/>
      <c r="W25" s="284">
        <f>IF(ProsekOcenaBezVladanja!W25="",1,2)</f>
        <v>1</v>
      </c>
      <c r="X25" s="284">
        <f>IF(ProsekOcenaBezVladanja!X25="",1,2)</f>
        <v>1</v>
      </c>
      <c r="Y25" s="284" t="str">
        <f t="shared" si="10"/>
        <v/>
      </c>
      <c r="Z25" s="284"/>
      <c r="AA25" s="284"/>
      <c r="AB25" s="284"/>
      <c r="AC25" s="284"/>
      <c r="AD25" s="284"/>
      <c r="AE25" s="284"/>
      <c r="AF25" s="284"/>
      <c r="AG25" s="284"/>
      <c r="AH25" s="284"/>
      <c r="AI25" s="284"/>
      <c r="AJ25" s="289"/>
      <c r="AN25" s="89"/>
      <c r="AO25" s="89"/>
      <c r="AP25" s="89"/>
      <c r="AQ25" s="89"/>
      <c r="AR25" s="89"/>
      <c r="AS25" s="89"/>
      <c r="AT25" s="89"/>
      <c r="AU25" s="89"/>
      <c r="AV25" s="89"/>
      <c r="AW25" s="89"/>
      <c r="AX25" s="89"/>
      <c r="AY25" s="89"/>
      <c r="AZ25" s="89"/>
      <c r="BA25" s="89"/>
      <c r="BB25" s="89"/>
    </row>
    <row r="26" spans="1:54">
      <c r="A26" s="284"/>
      <c r="B26" s="284">
        <f>COUNTIF(ProsekOcenaSaVladanjem!C26:Q26,"")</f>
        <v>15</v>
      </c>
      <c r="C26" s="284">
        <f>B26-B36</f>
        <v>3</v>
      </c>
      <c r="D26" s="285">
        <f>C26-UnosOcena!R26</f>
        <v>3</v>
      </c>
      <c r="E26" s="285">
        <f t="shared" si="0"/>
        <v>3</v>
      </c>
      <c r="F26" s="284"/>
      <c r="G26" s="285">
        <f>IF(D26&gt;0,COUNTIF(ProsekOcenaSaVladanjem!C26:Q26,"=1"),0)</f>
        <v>0</v>
      </c>
      <c r="H26" s="285">
        <f>IF(D26=0,COUNTIF(ProsekOcenaSaVladanjem!C26:Q26,"=1"),0)</f>
        <v>0</v>
      </c>
      <c r="I26" s="286">
        <f>IF(E26=0,AVERAGE(ProsekOcenaSaVladanjem!C26:Q26),0)</f>
        <v>0</v>
      </c>
      <c r="J26" s="286" t="str">
        <f t="shared" si="2"/>
        <v/>
      </c>
      <c r="K26" s="286">
        <f t="shared" si="3"/>
        <v>0</v>
      </c>
      <c r="L26" s="286" t="str">
        <f t="shared" si="4"/>
        <v/>
      </c>
      <c r="M26" s="286">
        <f t="shared" si="5"/>
        <v>0</v>
      </c>
      <c r="N26" s="286" t="str">
        <f t="shared" si="6"/>
        <v/>
      </c>
      <c r="O26" s="286">
        <f t="shared" si="7"/>
        <v>0</v>
      </c>
      <c r="P26" s="286" t="str">
        <f t="shared" si="8"/>
        <v/>
      </c>
      <c r="Q26" s="287" t="str">
        <f t="shared" si="1"/>
        <v>N</v>
      </c>
      <c r="R26" s="285"/>
      <c r="S26" s="284">
        <f>IF(ProsekOcenaBezVladanja!U26="",1,2)</f>
        <v>1</v>
      </c>
      <c r="T26" s="284">
        <f>IF(ProsekOcenaBezVladanja!V26="",1,2)</f>
        <v>1</v>
      </c>
      <c r="U26" s="284" t="str">
        <f t="shared" si="9"/>
        <v/>
      </c>
      <c r="V26" s="284"/>
      <c r="W26" s="284">
        <f>IF(ProsekOcenaBezVladanja!W26="",1,2)</f>
        <v>1</v>
      </c>
      <c r="X26" s="284">
        <f>IF(ProsekOcenaBezVladanja!X26="",1,2)</f>
        <v>1</v>
      </c>
      <c r="Y26" s="284" t="str">
        <f t="shared" si="10"/>
        <v/>
      </c>
      <c r="Z26" s="284"/>
      <c r="AA26" s="284"/>
      <c r="AB26" s="284"/>
      <c r="AC26" s="284"/>
      <c r="AD26" s="284"/>
      <c r="AE26" s="284"/>
      <c r="AF26" s="284"/>
      <c r="AG26" s="284"/>
      <c r="AH26" s="284"/>
      <c r="AI26" s="284"/>
      <c r="AJ26" s="289"/>
      <c r="AN26" s="89"/>
      <c r="AO26" s="89"/>
      <c r="AP26" s="89"/>
      <c r="AQ26" s="89"/>
      <c r="AR26" s="89"/>
      <c r="AS26" s="89"/>
      <c r="AT26" s="89"/>
      <c r="AU26" s="89"/>
      <c r="AV26" s="89"/>
      <c r="AW26" s="89"/>
      <c r="AX26" s="89"/>
      <c r="AY26" s="89"/>
      <c r="AZ26" s="89"/>
      <c r="BA26" s="89"/>
      <c r="BB26" s="89"/>
    </row>
    <row r="27" spans="1:54">
      <c r="A27" s="284"/>
      <c r="B27" s="284">
        <f>COUNTIF(ProsekOcenaSaVladanjem!C27:Q27,"")</f>
        <v>15</v>
      </c>
      <c r="C27" s="284">
        <f>B27-B36</f>
        <v>3</v>
      </c>
      <c r="D27" s="285">
        <f>C27-UnosOcena!R27</f>
        <v>3</v>
      </c>
      <c r="E27" s="285">
        <f t="shared" si="0"/>
        <v>3</v>
      </c>
      <c r="F27" s="284"/>
      <c r="G27" s="285">
        <f>IF(D27&gt;0,COUNTIF(ProsekOcenaSaVladanjem!C27:Q27,"=1"),0)</f>
        <v>0</v>
      </c>
      <c r="H27" s="285">
        <f>IF(D27=0,COUNTIF(ProsekOcenaSaVladanjem!C27:Q27,"=1"),0)</f>
        <v>0</v>
      </c>
      <c r="I27" s="286">
        <f>IF(E27=0,AVERAGE(ProsekOcenaSaVladanjem!C27:Q27),0)</f>
        <v>0</v>
      </c>
      <c r="J27" s="286" t="str">
        <f t="shared" si="2"/>
        <v/>
      </c>
      <c r="K27" s="286">
        <f t="shared" si="3"/>
        <v>0</v>
      </c>
      <c r="L27" s="286" t="str">
        <f t="shared" si="4"/>
        <v/>
      </c>
      <c r="M27" s="286">
        <f t="shared" si="5"/>
        <v>0</v>
      </c>
      <c r="N27" s="286" t="str">
        <f t="shared" si="6"/>
        <v/>
      </c>
      <c r="O27" s="286">
        <f t="shared" si="7"/>
        <v>0</v>
      </c>
      <c r="P27" s="286" t="str">
        <f t="shared" si="8"/>
        <v/>
      </c>
      <c r="Q27" s="287" t="str">
        <f t="shared" si="1"/>
        <v>N</v>
      </c>
      <c r="R27" s="285"/>
      <c r="S27" s="284">
        <f>IF(ProsekOcenaBezVladanja!U27="",1,2)</f>
        <v>1</v>
      </c>
      <c r="T27" s="284">
        <f>IF(ProsekOcenaBezVladanja!V27="",1,2)</f>
        <v>1</v>
      </c>
      <c r="U27" s="284" t="str">
        <f t="shared" si="9"/>
        <v/>
      </c>
      <c r="V27" s="284"/>
      <c r="W27" s="284">
        <f>IF(ProsekOcenaBezVladanja!W27="",1,2)</f>
        <v>1</v>
      </c>
      <c r="X27" s="284">
        <f>IF(ProsekOcenaBezVladanja!X27="",1,2)</f>
        <v>1</v>
      </c>
      <c r="Y27" s="284" t="str">
        <f t="shared" si="10"/>
        <v/>
      </c>
      <c r="Z27" s="284"/>
      <c r="AA27" s="284"/>
      <c r="AB27" s="284"/>
      <c r="AC27" s="284"/>
      <c r="AD27" s="284"/>
      <c r="AE27" s="284"/>
      <c r="AF27" s="284"/>
      <c r="AG27" s="284"/>
      <c r="AH27" s="284"/>
      <c r="AI27" s="284"/>
      <c r="AJ27" s="289"/>
      <c r="AN27" s="89"/>
      <c r="AO27" s="89"/>
      <c r="AP27" s="89"/>
      <c r="AQ27" s="89"/>
      <c r="AR27" s="89"/>
      <c r="AS27" s="89"/>
      <c r="AT27" s="89"/>
      <c r="AU27" s="89"/>
      <c r="AV27" s="89"/>
      <c r="AW27" s="89"/>
      <c r="AX27" s="89"/>
      <c r="AY27" s="89"/>
      <c r="AZ27" s="89"/>
      <c r="BA27" s="89"/>
      <c r="BB27" s="89"/>
    </row>
    <row r="28" spans="1:54">
      <c r="A28" s="284"/>
      <c r="B28" s="284">
        <f>COUNTIF(ProsekOcenaSaVladanjem!C28:Q28,"")</f>
        <v>15</v>
      </c>
      <c r="C28" s="284">
        <f>B28-B36</f>
        <v>3</v>
      </c>
      <c r="D28" s="285">
        <f>C28-UnosOcena!R28</f>
        <v>3</v>
      </c>
      <c r="E28" s="285">
        <f t="shared" si="0"/>
        <v>3</v>
      </c>
      <c r="F28" s="284"/>
      <c r="G28" s="285">
        <f>IF(D28&gt;0,COUNTIF(ProsekOcenaSaVladanjem!C28:Q28,"=1"),0)</f>
        <v>0</v>
      </c>
      <c r="H28" s="285">
        <f>IF(D28=0,COUNTIF(ProsekOcenaSaVladanjem!C28:Q28,"=1"),0)</f>
        <v>0</v>
      </c>
      <c r="I28" s="286">
        <f>IF(E28=0,AVERAGE(ProsekOcenaSaVladanjem!C28:Q28),0)</f>
        <v>0</v>
      </c>
      <c r="J28" s="286" t="str">
        <f t="shared" si="2"/>
        <v/>
      </c>
      <c r="K28" s="286">
        <f t="shared" si="3"/>
        <v>0</v>
      </c>
      <c r="L28" s="286" t="str">
        <f t="shared" si="4"/>
        <v/>
      </c>
      <c r="M28" s="286">
        <f t="shared" si="5"/>
        <v>0</v>
      </c>
      <c r="N28" s="286" t="str">
        <f t="shared" si="6"/>
        <v/>
      </c>
      <c r="O28" s="286">
        <f t="shared" si="7"/>
        <v>0</v>
      </c>
      <c r="P28" s="286" t="str">
        <f t="shared" si="8"/>
        <v/>
      </c>
      <c r="Q28" s="287" t="str">
        <f t="shared" si="1"/>
        <v>N</v>
      </c>
      <c r="R28" s="285"/>
      <c r="S28" s="284">
        <f>IF(ProsekOcenaBezVladanja!U28="",1,2)</f>
        <v>1</v>
      </c>
      <c r="T28" s="284">
        <f>IF(ProsekOcenaBezVladanja!V28="",1,2)</f>
        <v>1</v>
      </c>
      <c r="U28" s="284" t="str">
        <f t="shared" si="9"/>
        <v/>
      </c>
      <c r="V28" s="284"/>
      <c r="W28" s="284">
        <f>IF(ProsekOcenaBezVladanja!W28="",1,2)</f>
        <v>1</v>
      </c>
      <c r="X28" s="284">
        <f>IF(ProsekOcenaBezVladanja!X28="",1,2)</f>
        <v>1</v>
      </c>
      <c r="Y28" s="284" t="str">
        <f t="shared" si="10"/>
        <v/>
      </c>
      <c r="Z28" s="284"/>
      <c r="AA28" s="284"/>
      <c r="AB28" s="284"/>
      <c r="AC28" s="284"/>
      <c r="AD28" s="284"/>
      <c r="AE28" s="284"/>
      <c r="AF28" s="284"/>
      <c r="AG28" s="284"/>
      <c r="AH28" s="284"/>
      <c r="AI28" s="284"/>
      <c r="AJ28" s="289"/>
      <c r="AN28" s="89"/>
      <c r="AO28" s="89"/>
      <c r="AP28" s="89"/>
      <c r="AQ28" s="89"/>
      <c r="AR28" s="89"/>
      <c r="AS28" s="89"/>
      <c r="AT28" s="89"/>
      <c r="AU28" s="89"/>
      <c r="AV28" s="89"/>
      <c r="AW28" s="89"/>
      <c r="AX28" s="89"/>
      <c r="AY28" s="89"/>
      <c r="AZ28" s="89"/>
      <c r="BA28" s="89"/>
      <c r="BB28" s="89"/>
    </row>
    <row r="29" spans="1:54">
      <c r="A29" s="284"/>
      <c r="B29" s="284">
        <f>COUNTIF(ProsekOcenaSaVladanjem!C29:Q29,"")</f>
        <v>15</v>
      </c>
      <c r="C29" s="284">
        <f>B29-B36</f>
        <v>3</v>
      </c>
      <c r="D29" s="285">
        <f>C29-UnosOcena!R29</f>
        <v>3</v>
      </c>
      <c r="E29" s="285">
        <f t="shared" si="0"/>
        <v>3</v>
      </c>
      <c r="F29" s="284"/>
      <c r="G29" s="285">
        <f>IF(D29&gt;0,COUNTIF(ProsekOcenaSaVladanjem!C29:Q29,"=1"),0)</f>
        <v>0</v>
      </c>
      <c r="H29" s="285">
        <f>IF(D29=0,COUNTIF(ProsekOcenaSaVladanjem!C29:Q29,"=1"),0)</f>
        <v>0</v>
      </c>
      <c r="I29" s="286">
        <f>IF(E29=0,AVERAGE(ProsekOcenaSaVladanjem!C29:Q29),0)</f>
        <v>0</v>
      </c>
      <c r="J29" s="286" t="str">
        <f t="shared" si="2"/>
        <v/>
      </c>
      <c r="K29" s="286">
        <f t="shared" si="3"/>
        <v>0</v>
      </c>
      <c r="L29" s="286" t="str">
        <f t="shared" si="4"/>
        <v/>
      </c>
      <c r="M29" s="286">
        <f t="shared" si="5"/>
        <v>0</v>
      </c>
      <c r="N29" s="286" t="str">
        <f t="shared" si="6"/>
        <v/>
      </c>
      <c r="O29" s="286">
        <f t="shared" si="7"/>
        <v>0</v>
      </c>
      <c r="P29" s="286" t="str">
        <f t="shared" si="8"/>
        <v/>
      </c>
      <c r="Q29" s="287" t="str">
        <f t="shared" si="1"/>
        <v>N</v>
      </c>
      <c r="R29" s="285"/>
      <c r="S29" s="284">
        <f>IF(ProsekOcenaBezVladanja!U29="",1,2)</f>
        <v>1</v>
      </c>
      <c r="T29" s="284">
        <f>IF(ProsekOcenaBezVladanja!V29="",1,2)</f>
        <v>1</v>
      </c>
      <c r="U29" s="284" t="str">
        <f t="shared" si="9"/>
        <v/>
      </c>
      <c r="V29" s="284"/>
      <c r="W29" s="284">
        <f>IF(ProsekOcenaBezVladanja!W29="",1,2)</f>
        <v>1</v>
      </c>
      <c r="X29" s="284">
        <f>IF(ProsekOcenaBezVladanja!X29="",1,2)</f>
        <v>1</v>
      </c>
      <c r="Y29" s="284" t="str">
        <f t="shared" si="10"/>
        <v/>
      </c>
      <c r="Z29" s="284"/>
      <c r="AA29" s="284"/>
      <c r="AB29" s="284"/>
      <c r="AC29" s="284"/>
      <c r="AD29" s="284"/>
      <c r="AE29" s="284"/>
      <c r="AF29" s="284"/>
      <c r="AG29" s="284"/>
      <c r="AH29" s="284"/>
      <c r="AI29" s="284"/>
      <c r="AJ29" s="289"/>
      <c r="AN29" s="89"/>
      <c r="AO29" s="89"/>
      <c r="AP29" s="89"/>
      <c r="AQ29" s="89"/>
      <c r="AR29" s="89"/>
      <c r="AS29" s="89"/>
      <c r="AT29" s="89"/>
      <c r="AU29" s="89"/>
      <c r="AV29" s="89"/>
      <c r="AW29" s="89"/>
      <c r="AX29" s="89"/>
      <c r="AY29" s="89"/>
      <c r="AZ29" s="89"/>
      <c r="BA29" s="89"/>
      <c r="BB29" s="89"/>
    </row>
    <row r="30" spans="1:54">
      <c r="A30" s="284"/>
      <c r="B30" s="284">
        <f>COUNTIF(ProsekOcenaSaVladanjem!C30:Q30,"")</f>
        <v>15</v>
      </c>
      <c r="C30" s="284">
        <f>B30-B36</f>
        <v>3</v>
      </c>
      <c r="D30" s="285">
        <f>C30-UnosOcena!R30</f>
        <v>3</v>
      </c>
      <c r="E30" s="285">
        <f t="shared" si="0"/>
        <v>3</v>
      </c>
      <c r="F30" s="284"/>
      <c r="G30" s="285">
        <f>IF(D30&gt;0,COUNTIF(ProsekOcenaSaVladanjem!C30:Q30,"=1"),0)</f>
        <v>0</v>
      </c>
      <c r="H30" s="285">
        <f>IF(D30=0,COUNTIF(ProsekOcenaSaVladanjem!C30:Q30,"=1"),0)</f>
        <v>0</v>
      </c>
      <c r="I30" s="286">
        <f>IF(E30=0,AVERAGE(ProsekOcenaSaVladanjem!C30:Q30),0)</f>
        <v>0</v>
      </c>
      <c r="J30" s="286" t="str">
        <f t="shared" si="2"/>
        <v/>
      </c>
      <c r="K30" s="286">
        <f t="shared" si="3"/>
        <v>0</v>
      </c>
      <c r="L30" s="286" t="str">
        <f t="shared" si="4"/>
        <v/>
      </c>
      <c r="M30" s="286">
        <f t="shared" si="5"/>
        <v>0</v>
      </c>
      <c r="N30" s="286" t="str">
        <f t="shared" si="6"/>
        <v/>
      </c>
      <c r="O30" s="286">
        <f t="shared" si="7"/>
        <v>0</v>
      </c>
      <c r="P30" s="286" t="str">
        <f t="shared" si="8"/>
        <v/>
      </c>
      <c r="Q30" s="287" t="str">
        <f t="shared" si="1"/>
        <v>N</v>
      </c>
      <c r="R30" s="285"/>
      <c r="S30" s="284">
        <f>IF(ProsekOcenaBezVladanja!U30="",1,2)</f>
        <v>1</v>
      </c>
      <c r="T30" s="284">
        <f>IF(ProsekOcenaBezVladanja!V30="",1,2)</f>
        <v>1</v>
      </c>
      <c r="U30" s="284" t="str">
        <f t="shared" si="9"/>
        <v/>
      </c>
      <c r="V30" s="284"/>
      <c r="W30" s="284">
        <f>IF(ProsekOcenaBezVladanja!W30="",1,2)</f>
        <v>1</v>
      </c>
      <c r="X30" s="284">
        <f>IF(ProsekOcenaBezVladanja!X30="",1,2)</f>
        <v>1</v>
      </c>
      <c r="Y30" s="284" t="str">
        <f t="shared" si="10"/>
        <v/>
      </c>
      <c r="Z30" s="284"/>
      <c r="AA30" s="284"/>
      <c r="AB30" s="284"/>
      <c r="AC30" s="284"/>
      <c r="AD30" s="284"/>
      <c r="AE30" s="284"/>
      <c r="AF30" s="284"/>
      <c r="AG30" s="284"/>
      <c r="AH30" s="284"/>
      <c r="AI30" s="284"/>
      <c r="AJ30" s="289"/>
      <c r="AN30" s="89"/>
      <c r="AO30" s="89"/>
      <c r="AP30" s="89"/>
      <c r="AQ30" s="89"/>
      <c r="AR30" s="89"/>
      <c r="AS30" s="89"/>
      <c r="AT30" s="89"/>
      <c r="AU30" s="89"/>
      <c r="AV30" s="89"/>
      <c r="AW30" s="89"/>
      <c r="AX30" s="89"/>
      <c r="AY30" s="89"/>
      <c r="AZ30" s="89"/>
      <c r="BA30" s="89"/>
      <c r="BB30" s="89"/>
    </row>
    <row r="31" spans="1:54">
      <c r="A31" s="284"/>
      <c r="B31" s="284">
        <f>COUNTIF(ProsekOcenaSaVladanjem!C31:Q31,"")</f>
        <v>15</v>
      </c>
      <c r="C31" s="284">
        <f>B31-B36</f>
        <v>3</v>
      </c>
      <c r="D31" s="285">
        <f>C31-UnosOcena!R31</f>
        <v>3</v>
      </c>
      <c r="E31" s="285">
        <f t="shared" si="0"/>
        <v>3</v>
      </c>
      <c r="F31" s="284"/>
      <c r="G31" s="285">
        <f>IF(D31&gt;0,COUNTIF(ProsekOcenaSaVladanjem!C31:Q31,"=1"),0)</f>
        <v>0</v>
      </c>
      <c r="H31" s="285">
        <f>IF(D31=0,COUNTIF(ProsekOcenaSaVladanjem!C31:Q31,"=1"),0)</f>
        <v>0</v>
      </c>
      <c r="I31" s="286">
        <f>IF(E31=0,AVERAGE(ProsekOcenaSaVladanjem!C31:Q31),0)</f>
        <v>0</v>
      </c>
      <c r="J31" s="286" t="str">
        <f t="shared" si="2"/>
        <v/>
      </c>
      <c r="K31" s="286">
        <f t="shared" si="3"/>
        <v>0</v>
      </c>
      <c r="L31" s="286" t="str">
        <f t="shared" si="4"/>
        <v/>
      </c>
      <c r="M31" s="286">
        <f t="shared" si="5"/>
        <v>0</v>
      </c>
      <c r="N31" s="286" t="str">
        <f t="shared" si="6"/>
        <v/>
      </c>
      <c r="O31" s="286">
        <f t="shared" si="7"/>
        <v>0</v>
      </c>
      <c r="P31" s="286" t="str">
        <f t="shared" si="8"/>
        <v/>
      </c>
      <c r="Q31" s="287" t="str">
        <f t="shared" si="1"/>
        <v>N</v>
      </c>
      <c r="R31" s="285"/>
      <c r="S31" s="284">
        <f>IF(ProsekOcenaBezVladanja!U31="",1,2)</f>
        <v>1</v>
      </c>
      <c r="T31" s="284">
        <f>IF(ProsekOcenaBezVladanja!V31="",1,2)</f>
        <v>1</v>
      </c>
      <c r="U31" s="284" t="str">
        <f t="shared" si="9"/>
        <v/>
      </c>
      <c r="V31" s="284"/>
      <c r="W31" s="284">
        <f>IF(ProsekOcenaBezVladanja!W31="",1,2)</f>
        <v>1</v>
      </c>
      <c r="X31" s="284">
        <f>IF(ProsekOcenaBezVladanja!X31="",1,2)</f>
        <v>1</v>
      </c>
      <c r="Y31" s="284" t="str">
        <f t="shared" si="10"/>
        <v/>
      </c>
      <c r="Z31" s="284"/>
      <c r="AA31" s="284"/>
      <c r="AB31" s="284"/>
      <c r="AC31" s="284"/>
      <c r="AD31" s="284"/>
      <c r="AE31" s="284"/>
      <c r="AF31" s="284"/>
      <c r="AG31" s="284"/>
      <c r="AH31" s="284"/>
      <c r="AI31" s="284"/>
      <c r="AJ31" s="289"/>
      <c r="AN31" s="89"/>
      <c r="AO31" s="89"/>
      <c r="AP31" s="89"/>
      <c r="AQ31" s="89"/>
      <c r="AR31" s="89"/>
      <c r="AS31" s="89"/>
      <c r="AT31" s="89"/>
      <c r="AU31" s="89"/>
      <c r="AV31" s="89"/>
      <c r="AW31" s="89"/>
      <c r="AX31" s="89"/>
      <c r="AY31" s="89"/>
      <c r="AZ31" s="89"/>
      <c r="BA31" s="89"/>
      <c r="BB31" s="89"/>
    </row>
    <row r="32" spans="1:54">
      <c r="A32" s="284"/>
      <c r="B32" s="284">
        <f>COUNTIF(ProsekOcenaSaVladanjem!C32:Q32,"")</f>
        <v>15</v>
      </c>
      <c r="C32" s="284">
        <f>B32-B36</f>
        <v>3</v>
      </c>
      <c r="D32" s="285">
        <f>C32-UnosOcena!R32</f>
        <v>3</v>
      </c>
      <c r="E32" s="285">
        <f t="shared" si="0"/>
        <v>3</v>
      </c>
      <c r="F32" s="284"/>
      <c r="G32" s="285">
        <f>IF(D32&gt;0,COUNTIF(ProsekOcenaSaVladanjem!C32:Q32,"=1"),0)</f>
        <v>0</v>
      </c>
      <c r="H32" s="285">
        <f>IF(D32=0,COUNTIF(ProsekOcenaSaVladanjem!C32:Q32,"=1"),0)</f>
        <v>0</v>
      </c>
      <c r="I32" s="286">
        <f>IF(E32=0,AVERAGE(ProsekOcenaSaVladanjem!C32:Q32),0)</f>
        <v>0</v>
      </c>
      <c r="J32" s="286" t="str">
        <f t="shared" si="2"/>
        <v/>
      </c>
      <c r="K32" s="286">
        <f t="shared" si="3"/>
        <v>0</v>
      </c>
      <c r="L32" s="286" t="str">
        <f t="shared" si="4"/>
        <v/>
      </c>
      <c r="M32" s="286">
        <f t="shared" si="5"/>
        <v>0</v>
      </c>
      <c r="N32" s="286" t="str">
        <f t="shared" si="6"/>
        <v/>
      </c>
      <c r="O32" s="286">
        <f t="shared" si="7"/>
        <v>0</v>
      </c>
      <c r="P32" s="286" t="str">
        <f t="shared" si="8"/>
        <v/>
      </c>
      <c r="Q32" s="287" t="str">
        <f t="shared" si="1"/>
        <v>N</v>
      </c>
      <c r="R32" s="285"/>
      <c r="S32" s="284">
        <f>IF(ProsekOcenaBezVladanja!U32="",1,2)</f>
        <v>1</v>
      </c>
      <c r="T32" s="284">
        <f>IF(ProsekOcenaBezVladanja!V32="",1,2)</f>
        <v>1</v>
      </c>
      <c r="U32" s="284" t="str">
        <f t="shared" si="9"/>
        <v/>
      </c>
      <c r="V32" s="284"/>
      <c r="W32" s="284">
        <f>IF(ProsekOcenaBezVladanja!W32="",1,2)</f>
        <v>1</v>
      </c>
      <c r="X32" s="284">
        <f>IF(ProsekOcenaBezVladanja!X32="",1,2)</f>
        <v>1</v>
      </c>
      <c r="Y32" s="284" t="str">
        <f t="shared" si="10"/>
        <v/>
      </c>
      <c r="Z32" s="284"/>
      <c r="AA32" s="284"/>
      <c r="AB32" s="284"/>
      <c r="AC32" s="284"/>
      <c r="AD32" s="284"/>
      <c r="AE32" s="284"/>
      <c r="AF32" s="284"/>
      <c r="AG32" s="284"/>
      <c r="AH32" s="284"/>
      <c r="AI32" s="284"/>
      <c r="AJ32" s="289"/>
      <c r="AN32" s="89"/>
      <c r="AO32" s="89"/>
      <c r="AP32" s="89"/>
      <c r="AQ32" s="89"/>
      <c r="AR32" s="89"/>
      <c r="AS32" s="89"/>
      <c r="AT32" s="89"/>
      <c r="AU32" s="89"/>
      <c r="AV32" s="89"/>
      <c r="AW32" s="89"/>
      <c r="AX32" s="89"/>
      <c r="AY32" s="89"/>
      <c r="AZ32" s="89"/>
      <c r="BA32" s="89"/>
      <c r="BB32" s="89"/>
    </row>
    <row r="33" spans="1:54">
      <c r="A33" s="284"/>
      <c r="B33" s="284">
        <f>COUNTIF(ProsekOcenaSaVladanjem!C33:Q33,"")</f>
        <v>15</v>
      </c>
      <c r="C33" s="284">
        <f>B33-B36</f>
        <v>3</v>
      </c>
      <c r="D33" s="285">
        <f>C33-UnosOcena!R33</f>
        <v>3</v>
      </c>
      <c r="E33" s="285">
        <f t="shared" si="0"/>
        <v>3</v>
      </c>
      <c r="F33" s="284"/>
      <c r="G33" s="285">
        <f>IF(D33&gt;0,COUNTIF(ProsekOcenaSaVladanjem!C33:Q33,"=1"),0)</f>
        <v>0</v>
      </c>
      <c r="H33" s="285">
        <f>IF(D33=0,COUNTIF(ProsekOcenaSaVladanjem!C33:Q33,"=1"),0)</f>
        <v>0</v>
      </c>
      <c r="I33" s="286">
        <f>IF(E33=0,AVERAGE(ProsekOcenaSaVladanjem!C33:Q33),0)</f>
        <v>0</v>
      </c>
      <c r="J33" s="286" t="str">
        <f t="shared" si="2"/>
        <v/>
      </c>
      <c r="K33" s="286">
        <f t="shared" si="3"/>
        <v>0</v>
      </c>
      <c r="L33" s="286" t="str">
        <f t="shared" si="4"/>
        <v/>
      </c>
      <c r="M33" s="286">
        <f t="shared" si="5"/>
        <v>0</v>
      </c>
      <c r="N33" s="286" t="str">
        <f t="shared" si="6"/>
        <v/>
      </c>
      <c r="O33" s="286">
        <f t="shared" si="7"/>
        <v>0</v>
      </c>
      <c r="P33" s="286" t="str">
        <f t="shared" si="8"/>
        <v/>
      </c>
      <c r="Q33" s="287" t="str">
        <f t="shared" si="1"/>
        <v>N</v>
      </c>
      <c r="R33" s="285"/>
      <c r="S33" s="284">
        <f>IF(ProsekOcenaBezVladanja!U33="",1,2)</f>
        <v>1</v>
      </c>
      <c r="T33" s="284">
        <f>IF(ProsekOcenaBezVladanja!V33="",1,2)</f>
        <v>1</v>
      </c>
      <c r="U33" s="284" t="str">
        <f t="shared" si="9"/>
        <v/>
      </c>
      <c r="V33" s="284"/>
      <c r="W33" s="284">
        <f>IF(ProsekOcenaBezVladanja!W33="",1,2)</f>
        <v>1</v>
      </c>
      <c r="X33" s="284">
        <f>IF(ProsekOcenaBezVladanja!X33="",1,2)</f>
        <v>1</v>
      </c>
      <c r="Y33" s="284" t="str">
        <f t="shared" si="10"/>
        <v/>
      </c>
      <c r="Z33" s="284"/>
      <c r="AA33" s="284"/>
      <c r="AB33" s="284"/>
      <c r="AC33" s="284"/>
      <c r="AD33" s="284"/>
      <c r="AE33" s="284"/>
      <c r="AF33" s="284"/>
      <c r="AG33" s="284"/>
      <c r="AH33" s="284"/>
      <c r="AI33" s="284"/>
      <c r="AJ33" s="289"/>
      <c r="AN33" s="89"/>
      <c r="AO33" s="89"/>
      <c r="AP33" s="89"/>
      <c r="AQ33" s="89"/>
      <c r="AR33" s="89"/>
      <c r="AS33" s="89"/>
      <c r="AT33" s="89"/>
      <c r="AU33" s="89"/>
      <c r="AV33" s="89"/>
      <c r="AW33" s="89"/>
      <c r="AX33" s="89"/>
      <c r="AY33" s="89"/>
      <c r="AZ33" s="89"/>
      <c r="BA33" s="89"/>
      <c r="BB33" s="89"/>
    </row>
    <row r="34" spans="1:54">
      <c r="A34" s="284"/>
      <c r="B34" s="284">
        <f>COUNTIF(ProsekOcenaSaVladanjem!C34:Q34,"")</f>
        <v>15</v>
      </c>
      <c r="C34" s="284">
        <f>B34-B36</f>
        <v>3</v>
      </c>
      <c r="D34" s="285">
        <f>C34-UnosOcena!R34</f>
        <v>3</v>
      </c>
      <c r="E34" s="285">
        <f t="shared" si="0"/>
        <v>3</v>
      </c>
      <c r="F34" s="284"/>
      <c r="G34" s="285">
        <f>IF(D34&gt;0,COUNTIF(ProsekOcenaSaVladanjem!C34:Q34,"=1"),0)</f>
        <v>0</v>
      </c>
      <c r="H34" s="285">
        <f>IF(D34=0,COUNTIF(ProsekOcenaSaVladanjem!C34:Q34,"=1"),0)</f>
        <v>0</v>
      </c>
      <c r="I34" s="286">
        <f>IF(E34=0,AVERAGE(ProsekOcenaSaVladanjem!C34:Q34),0)</f>
        <v>0</v>
      </c>
      <c r="J34" s="286" t="str">
        <f t="shared" si="2"/>
        <v/>
      </c>
      <c r="K34" s="286">
        <f t="shared" si="3"/>
        <v>0</v>
      </c>
      <c r="L34" s="286" t="str">
        <f t="shared" si="4"/>
        <v/>
      </c>
      <c r="M34" s="286">
        <f t="shared" si="5"/>
        <v>0</v>
      </c>
      <c r="N34" s="286" t="str">
        <f t="shared" si="6"/>
        <v/>
      </c>
      <c r="O34" s="286">
        <f t="shared" si="7"/>
        <v>0</v>
      </c>
      <c r="P34" s="286" t="str">
        <f t="shared" si="8"/>
        <v/>
      </c>
      <c r="Q34" s="287" t="str">
        <f t="shared" si="1"/>
        <v>N</v>
      </c>
      <c r="R34" s="285"/>
      <c r="S34" s="284">
        <f>IF(ProsekOcenaBezVladanja!U34="",1,2)</f>
        <v>1</v>
      </c>
      <c r="T34" s="284">
        <f>IF(ProsekOcenaBezVladanja!V34="",1,2)</f>
        <v>1</v>
      </c>
      <c r="U34" s="284" t="str">
        <f t="shared" si="9"/>
        <v/>
      </c>
      <c r="V34" s="284"/>
      <c r="W34" s="284">
        <f>IF(ProsekOcenaBezVladanja!W34="",1,2)</f>
        <v>1</v>
      </c>
      <c r="X34" s="284">
        <f>IF(ProsekOcenaBezVladanja!X34="",1,2)</f>
        <v>1</v>
      </c>
      <c r="Y34" s="284" t="str">
        <f t="shared" si="10"/>
        <v/>
      </c>
      <c r="Z34" s="284"/>
      <c r="AA34" s="284"/>
      <c r="AB34" s="284"/>
      <c r="AC34" s="284"/>
      <c r="AD34" s="284"/>
      <c r="AE34" s="284"/>
      <c r="AF34" s="284"/>
      <c r="AG34" s="284"/>
      <c r="AH34" s="284"/>
      <c r="AI34" s="284"/>
      <c r="AJ34" s="289"/>
      <c r="AN34" s="89"/>
      <c r="AO34" s="89"/>
      <c r="AP34" s="89"/>
      <c r="AQ34" s="89"/>
      <c r="AR34" s="89"/>
      <c r="AS34" s="89"/>
      <c r="AT34" s="89"/>
      <c r="AU34" s="89"/>
      <c r="AV34" s="89"/>
      <c r="AW34" s="89"/>
      <c r="AX34" s="89"/>
      <c r="AY34" s="89"/>
      <c r="AZ34" s="89"/>
      <c r="BA34" s="89"/>
      <c r="BB34" s="89"/>
    </row>
    <row r="35" spans="1:54">
      <c r="A35" s="284"/>
      <c r="B35" s="284">
        <f>COUNTIF(ProsekOcenaSaVladanjem!C35:Q35,"")</f>
        <v>15</v>
      </c>
      <c r="C35" s="284">
        <f>B35-B36</f>
        <v>3</v>
      </c>
      <c r="D35" s="285">
        <f>C35-UnosOcena!R35</f>
        <v>3</v>
      </c>
      <c r="E35" s="285">
        <f t="shared" si="0"/>
        <v>3</v>
      </c>
      <c r="F35" s="284"/>
      <c r="G35" s="285">
        <f>IF(D35&gt;0,COUNTIF(ProsekOcenaSaVladanjem!C35:Q35,"=1"),0)</f>
        <v>0</v>
      </c>
      <c r="H35" s="285">
        <f>IF(D35=0,COUNTIF(ProsekOcenaSaVladanjem!C35:Q35,"=1"),0)</f>
        <v>0</v>
      </c>
      <c r="I35" s="286">
        <f>IF(E35=0,AVERAGE(ProsekOcenaSaVladanjem!C35:Q35),0)</f>
        <v>0</v>
      </c>
      <c r="J35" s="286" t="str">
        <f t="shared" si="2"/>
        <v/>
      </c>
      <c r="K35" s="286">
        <f t="shared" si="3"/>
        <v>0</v>
      </c>
      <c r="L35" s="286" t="str">
        <f t="shared" si="4"/>
        <v/>
      </c>
      <c r="M35" s="286">
        <f t="shared" si="5"/>
        <v>0</v>
      </c>
      <c r="N35" s="286" t="str">
        <f t="shared" si="6"/>
        <v/>
      </c>
      <c r="O35" s="286">
        <f t="shared" si="7"/>
        <v>0</v>
      </c>
      <c r="P35" s="286" t="str">
        <f t="shared" si="8"/>
        <v/>
      </c>
      <c r="Q35" s="287" t="str">
        <f t="shared" si="1"/>
        <v>N</v>
      </c>
      <c r="R35" s="285"/>
      <c r="S35" s="284">
        <f>IF(ProsekOcenaBezVladanja!U35="",1,2)</f>
        <v>1</v>
      </c>
      <c r="T35" s="284">
        <f>IF(ProsekOcenaBezVladanja!V35="",1,2)</f>
        <v>1</v>
      </c>
      <c r="U35" s="284" t="str">
        <f t="shared" si="9"/>
        <v/>
      </c>
      <c r="V35" s="284"/>
      <c r="W35" s="284">
        <f>IF(ProsekOcenaBezVladanja!W35="",1,2)</f>
        <v>1</v>
      </c>
      <c r="X35" s="284">
        <f>IF(ProsekOcenaBezVladanja!X35="",1,2)</f>
        <v>1</v>
      </c>
      <c r="Y35" s="284" t="str">
        <f t="shared" si="10"/>
        <v/>
      </c>
      <c r="Z35" s="284"/>
      <c r="AA35" s="284"/>
      <c r="AB35" s="284"/>
      <c r="AC35" s="284"/>
      <c r="AD35" s="284"/>
      <c r="AE35" s="284"/>
      <c r="AF35" s="284"/>
      <c r="AG35" s="284"/>
      <c r="AH35" s="284"/>
      <c r="AI35" s="284"/>
      <c r="AJ35" s="289"/>
      <c r="AN35" s="89"/>
      <c r="AO35" s="89"/>
      <c r="AP35" s="89"/>
      <c r="AQ35" s="89"/>
      <c r="AR35" s="89"/>
      <c r="AS35" s="89"/>
      <c r="AT35" s="89"/>
      <c r="AU35" s="89"/>
      <c r="AV35" s="89"/>
      <c r="AW35" s="89"/>
      <c r="AX35" s="89"/>
      <c r="AY35" s="89"/>
      <c r="AZ35" s="89"/>
      <c r="BA35" s="89"/>
      <c r="BB35" s="89"/>
    </row>
    <row r="36" spans="1:54">
      <c r="A36" s="284"/>
      <c r="B36" s="284">
        <f>MIN(B6:B35)</f>
        <v>12</v>
      </c>
      <c r="C36" s="284"/>
      <c r="D36" s="284"/>
      <c r="E36" s="284"/>
      <c r="F36" s="284"/>
      <c r="G36" s="284"/>
      <c r="H36" s="284"/>
      <c r="I36" s="284"/>
      <c r="J36" s="284">
        <f>COUNT(J6:J35)</f>
        <v>0</v>
      </c>
      <c r="K36" s="284"/>
      <c r="L36" s="284">
        <f>COUNT(L6:L35)</f>
        <v>1</v>
      </c>
      <c r="M36" s="284"/>
      <c r="N36" s="284">
        <f>COUNT(N6:N35)</f>
        <v>0</v>
      </c>
      <c r="O36" s="284"/>
      <c r="P36" s="284">
        <f>COUNT(P6:P35)</f>
        <v>0</v>
      </c>
      <c r="Q36" s="284"/>
      <c r="R36" s="285"/>
      <c r="S36" s="284"/>
      <c r="T36" s="284"/>
      <c r="U36" s="284">
        <f>SUM(U6:U35)</f>
        <v>0</v>
      </c>
      <c r="V36" s="284"/>
      <c r="W36" s="284"/>
      <c r="X36" s="284"/>
      <c r="Y36" s="284">
        <f>SUM(Y6:Y35)</f>
        <v>0</v>
      </c>
      <c r="Z36" s="284"/>
      <c r="AA36" s="284"/>
      <c r="AB36" s="284"/>
      <c r="AC36" s="284"/>
      <c r="AD36" s="284"/>
      <c r="AE36" s="284"/>
      <c r="AF36" s="284"/>
      <c r="AG36" s="284"/>
      <c r="AH36" s="284"/>
      <c r="AI36" s="284"/>
      <c r="AJ36" s="289"/>
      <c r="AN36" s="89"/>
      <c r="AO36" s="89"/>
      <c r="AP36" s="89"/>
      <c r="AQ36" s="89"/>
      <c r="AR36" s="89"/>
      <c r="AS36" s="89"/>
      <c r="AT36" s="89"/>
      <c r="AU36" s="89"/>
      <c r="AV36" s="89"/>
      <c r="AW36" s="89"/>
      <c r="AX36" s="89"/>
      <c r="AY36" s="89"/>
      <c r="AZ36" s="89"/>
      <c r="BA36" s="89"/>
      <c r="BB36" s="89"/>
    </row>
    <row r="37" spans="1:54">
      <c r="A37" s="284"/>
      <c r="B37" s="284"/>
      <c r="C37" s="284"/>
      <c r="D37" s="284"/>
      <c r="E37" s="284"/>
      <c r="F37" s="284"/>
      <c r="G37" s="284"/>
      <c r="H37" s="284"/>
      <c r="I37" s="284"/>
      <c r="J37" s="284"/>
      <c r="K37" s="284"/>
      <c r="L37" s="284"/>
      <c r="M37" s="284"/>
      <c r="N37" s="284"/>
      <c r="O37" s="284"/>
      <c r="P37" s="284"/>
      <c r="Q37" s="285"/>
      <c r="R37" s="285"/>
      <c r="S37" s="284"/>
      <c r="T37" s="284"/>
      <c r="U37" s="284"/>
      <c r="V37" s="284"/>
      <c r="W37" s="284"/>
      <c r="X37" s="284"/>
      <c r="Y37" s="284"/>
      <c r="Z37" s="284"/>
      <c r="AA37" s="284"/>
      <c r="AB37" s="284"/>
      <c r="AC37" s="284"/>
      <c r="AD37" s="284"/>
      <c r="AE37" s="284"/>
      <c r="AF37" s="284"/>
      <c r="AG37" s="284"/>
      <c r="AH37" s="284"/>
      <c r="AI37" s="284"/>
      <c r="AJ37" s="289"/>
      <c r="AN37" s="89"/>
      <c r="AO37" s="89"/>
      <c r="AP37" s="89"/>
      <c r="AQ37" s="89"/>
      <c r="AR37" s="89"/>
      <c r="AS37" s="89"/>
      <c r="AT37" s="89"/>
      <c r="AU37" s="89"/>
      <c r="AV37" s="89"/>
      <c r="AW37" s="89"/>
      <c r="AX37" s="89"/>
      <c r="AY37" s="89"/>
      <c r="AZ37" s="89"/>
      <c r="BA37" s="89"/>
      <c r="BB37" s="89"/>
    </row>
    <row r="38" spans="1:54">
      <c r="AN38" s="89"/>
      <c r="AO38" s="89"/>
      <c r="AP38" s="89"/>
      <c r="AQ38" s="89"/>
      <c r="AR38" s="89"/>
      <c r="AS38" s="89"/>
      <c r="AT38" s="89"/>
      <c r="AU38" s="89"/>
      <c r="AV38" s="89"/>
      <c r="AW38" s="89"/>
      <c r="AX38" s="89"/>
      <c r="AY38" s="89"/>
      <c r="AZ38" s="89"/>
      <c r="BA38" s="89"/>
      <c r="BB38" s="89"/>
    </row>
    <row r="39" spans="1:54">
      <c r="AN39" s="89"/>
      <c r="AO39" s="89"/>
      <c r="AP39" s="89"/>
      <c r="AQ39" s="89"/>
      <c r="AR39" s="89"/>
      <c r="AS39" s="89"/>
      <c r="AT39" s="89"/>
      <c r="AU39" s="89"/>
      <c r="AV39" s="89"/>
      <c r="AW39" s="89"/>
      <c r="AX39" s="89"/>
      <c r="AY39" s="89"/>
      <c r="AZ39" s="89"/>
      <c r="BA39" s="89"/>
      <c r="BB39" s="89"/>
    </row>
    <row r="40" spans="1:54">
      <c r="AN40" s="89"/>
      <c r="AO40" s="89"/>
      <c r="AP40" s="89"/>
      <c r="AQ40" s="89"/>
      <c r="AR40" s="89"/>
      <c r="AS40" s="89"/>
      <c r="AT40" s="89"/>
      <c r="AU40" s="89"/>
      <c r="AV40" s="89"/>
      <c r="AW40" s="89"/>
      <c r="AX40" s="89"/>
      <c r="AY40" s="89"/>
      <c r="AZ40" s="89"/>
      <c r="BA40" s="89"/>
      <c r="BB40" s="89"/>
    </row>
    <row r="41" spans="1:54">
      <c r="AN41" s="89"/>
      <c r="AO41" s="89"/>
      <c r="AP41" s="89"/>
      <c r="AQ41" s="89"/>
      <c r="AR41" s="89"/>
      <c r="AS41" s="89"/>
      <c r="AT41" s="89"/>
      <c r="AU41" s="89"/>
      <c r="AV41" s="89"/>
      <c r="AW41" s="89"/>
      <c r="AX41" s="89"/>
      <c r="AY41" s="89"/>
      <c r="AZ41" s="89"/>
      <c r="BA41" s="89"/>
      <c r="BB41" s="89"/>
    </row>
    <row r="42" spans="1:54">
      <c r="AN42" s="89"/>
      <c r="AO42" s="89"/>
      <c r="AP42" s="89"/>
      <c r="AQ42" s="89"/>
      <c r="AR42" s="89"/>
      <c r="AS42" s="89"/>
      <c r="AT42" s="89"/>
      <c r="AU42" s="89"/>
      <c r="AV42" s="89"/>
      <c r="AW42" s="89"/>
      <c r="AX42" s="89"/>
      <c r="AY42" s="89"/>
      <c r="AZ42" s="89"/>
      <c r="BA42" s="89"/>
      <c r="BB42" s="89"/>
    </row>
    <row r="43" spans="1:54">
      <c r="AN43" s="89"/>
      <c r="AO43" s="89"/>
      <c r="AP43" s="89"/>
      <c r="AQ43" s="89"/>
      <c r="AR43" s="89"/>
      <c r="AS43" s="89"/>
      <c r="AT43" s="89"/>
      <c r="AU43" s="89"/>
      <c r="AV43" s="89"/>
      <c r="AW43" s="89"/>
      <c r="AX43" s="89"/>
      <c r="AY43" s="89"/>
      <c r="AZ43" s="89"/>
      <c r="BA43" s="89"/>
      <c r="BB43" s="89"/>
    </row>
    <row r="44" spans="1:54">
      <c r="AN44" s="89"/>
      <c r="AO44" s="89"/>
      <c r="AP44" s="89"/>
      <c r="AQ44" s="89"/>
      <c r="AR44" s="89"/>
      <c r="AS44" s="89"/>
      <c r="AT44" s="89"/>
      <c r="AU44" s="89"/>
      <c r="AV44" s="89"/>
      <c r="AW44" s="89"/>
      <c r="AX44" s="89"/>
      <c r="AY44" s="89"/>
      <c r="AZ44" s="89"/>
      <c r="BA44" s="89"/>
      <c r="BB44" s="89"/>
    </row>
    <row r="45" spans="1:54">
      <c r="AN45" s="89"/>
      <c r="AO45" s="89"/>
      <c r="AP45" s="89"/>
      <c r="AQ45" s="89"/>
      <c r="AR45" s="89"/>
      <c r="AS45" s="89"/>
      <c r="AT45" s="89"/>
      <c r="AU45" s="89"/>
      <c r="AV45" s="89"/>
      <c r="AW45" s="89"/>
      <c r="AX45" s="89"/>
      <c r="AY45" s="89"/>
      <c r="AZ45" s="89"/>
      <c r="BA45" s="89"/>
      <c r="BB45" s="89"/>
    </row>
    <row r="46" spans="1:54">
      <c r="AN46" s="89"/>
      <c r="AO46" s="89"/>
      <c r="AP46" s="89"/>
      <c r="AQ46" s="89"/>
      <c r="AR46" s="89"/>
      <c r="AS46" s="89"/>
      <c r="AT46" s="89"/>
      <c r="AU46" s="89"/>
      <c r="AV46" s="89"/>
      <c r="AW46" s="89"/>
      <c r="AX46" s="89"/>
      <c r="AY46" s="89"/>
      <c r="AZ46" s="89"/>
      <c r="BA46" s="89"/>
      <c r="BB46" s="89"/>
    </row>
    <row r="47" spans="1:54">
      <c r="AN47" s="89"/>
      <c r="AO47" s="89"/>
      <c r="AP47" s="89"/>
      <c r="AQ47" s="89"/>
      <c r="AR47" s="89"/>
      <c r="AS47" s="89"/>
      <c r="AT47" s="89"/>
      <c r="AU47" s="89"/>
      <c r="AV47" s="89"/>
      <c r="AW47" s="89"/>
      <c r="AX47" s="89"/>
      <c r="AY47" s="89"/>
      <c r="AZ47" s="89"/>
      <c r="BA47" s="89"/>
      <c r="BB47" s="89"/>
    </row>
    <row r="48" spans="1:54">
      <c r="AN48" s="89"/>
      <c r="AO48" s="89"/>
      <c r="AP48" s="89"/>
      <c r="AQ48" s="89"/>
      <c r="AR48" s="89"/>
      <c r="AS48" s="89"/>
      <c r="AT48" s="89"/>
      <c r="AU48" s="89"/>
      <c r="AV48" s="89"/>
      <c r="AW48" s="89"/>
      <c r="AX48" s="89"/>
      <c r="AY48" s="89"/>
      <c r="AZ48" s="89"/>
      <c r="BA48" s="89"/>
      <c r="BB48" s="89"/>
    </row>
    <row r="49" spans="40:54">
      <c r="AN49" s="89"/>
      <c r="AO49" s="89"/>
      <c r="AP49" s="89"/>
      <c r="AQ49" s="89"/>
      <c r="AR49" s="89"/>
      <c r="AS49" s="89"/>
      <c r="AT49" s="89"/>
      <c r="AU49" s="89"/>
      <c r="AV49" s="89"/>
      <c r="AW49" s="89"/>
      <c r="AX49" s="89"/>
      <c r="AY49" s="89"/>
      <c r="AZ49" s="89"/>
      <c r="BA49" s="89"/>
      <c r="BB49" s="89"/>
    </row>
    <row r="50" spans="40:54">
      <c r="AN50" s="89"/>
      <c r="AO50" s="89"/>
      <c r="AP50" s="89"/>
      <c r="AQ50" s="89"/>
      <c r="AR50" s="89"/>
      <c r="AS50" s="89"/>
      <c r="AT50" s="89"/>
      <c r="AU50" s="89"/>
      <c r="AV50" s="89"/>
      <c r="AW50" s="89"/>
      <c r="AX50" s="89"/>
      <c r="AY50" s="89"/>
      <c r="AZ50" s="89"/>
      <c r="BA50" s="89"/>
      <c r="BB50" s="89"/>
    </row>
    <row r="51" spans="40:54">
      <c r="AN51" s="89"/>
      <c r="AO51" s="89"/>
      <c r="AP51" s="89"/>
      <c r="AQ51" s="89"/>
      <c r="AR51" s="89"/>
      <c r="AS51" s="89"/>
      <c r="AT51" s="89"/>
      <c r="AU51" s="89"/>
      <c r="AV51" s="89"/>
      <c r="AW51" s="89"/>
      <c r="AX51" s="89"/>
      <c r="AY51" s="89"/>
      <c r="AZ51" s="89"/>
      <c r="BA51" s="89"/>
      <c r="BB51" s="89"/>
    </row>
    <row r="52" spans="40:54">
      <c r="AN52" s="89"/>
      <c r="AO52" s="89"/>
      <c r="AP52" s="89"/>
      <c r="AQ52" s="89"/>
      <c r="AR52" s="89"/>
      <c r="AS52" s="89"/>
      <c r="AT52" s="89"/>
      <c r="AU52" s="89"/>
      <c r="AV52" s="89"/>
      <c r="AW52" s="89"/>
      <c r="AX52" s="89"/>
      <c r="AY52" s="89"/>
      <c r="AZ52" s="89"/>
      <c r="BA52" s="89"/>
      <c r="BB52" s="89"/>
    </row>
    <row r="53" spans="40:54">
      <c r="AN53" s="89"/>
      <c r="AO53" s="89"/>
      <c r="AP53" s="89"/>
      <c r="AQ53" s="89"/>
      <c r="AR53" s="89"/>
      <c r="AS53" s="89"/>
      <c r="AT53" s="89"/>
      <c r="AU53" s="89"/>
      <c r="AV53" s="89"/>
      <c r="AW53" s="89"/>
      <c r="AX53" s="89"/>
      <c r="AY53" s="89"/>
      <c r="AZ53" s="89"/>
      <c r="BA53" s="89"/>
      <c r="BB53" s="89"/>
    </row>
    <row r="54" spans="40:54">
      <c r="AN54" s="89"/>
      <c r="AO54" s="89"/>
      <c r="AP54" s="89"/>
      <c r="AQ54" s="89"/>
      <c r="AR54" s="89"/>
      <c r="AS54" s="89"/>
      <c r="AT54" s="89"/>
      <c r="AU54" s="89"/>
      <c r="AV54" s="89"/>
      <c r="AW54" s="89"/>
      <c r="AX54" s="89"/>
      <c r="AY54" s="89"/>
      <c r="AZ54" s="89"/>
      <c r="BA54" s="89"/>
      <c r="BB54" s="89"/>
    </row>
    <row r="55" spans="40:54">
      <c r="AN55" s="89"/>
      <c r="AO55" s="89"/>
      <c r="AP55" s="89"/>
      <c r="AQ55" s="89"/>
      <c r="AR55" s="89"/>
      <c r="AS55" s="89"/>
      <c r="AT55" s="89"/>
      <c r="AU55" s="89"/>
      <c r="AV55" s="89"/>
      <c r="AW55" s="89"/>
      <c r="AX55" s="89"/>
      <c r="AY55" s="89"/>
      <c r="AZ55" s="89"/>
      <c r="BA55" s="89"/>
      <c r="BB55" s="89"/>
    </row>
    <row r="56" spans="40:54">
      <c r="AN56" s="89"/>
      <c r="AO56" s="89"/>
      <c r="AP56" s="89"/>
      <c r="AQ56" s="89"/>
      <c r="AR56" s="89"/>
      <c r="AS56" s="89"/>
      <c r="AT56" s="89"/>
      <c r="AU56" s="89"/>
      <c r="AV56" s="89"/>
      <c r="AW56" s="89"/>
      <c r="AX56" s="89"/>
      <c r="AY56" s="89"/>
      <c r="AZ56" s="89"/>
      <c r="BA56" s="89"/>
      <c r="BB56" s="89"/>
    </row>
    <row r="57" spans="40:54">
      <c r="AN57" s="89"/>
      <c r="AO57" s="89"/>
      <c r="AP57" s="89"/>
      <c r="AQ57" s="89"/>
      <c r="AR57" s="89"/>
      <c r="AS57" s="89"/>
      <c r="AT57" s="89"/>
      <c r="AU57" s="89"/>
      <c r="AV57" s="89"/>
      <c r="AW57" s="89"/>
      <c r="AX57" s="89"/>
      <c r="AY57" s="89"/>
      <c r="AZ57" s="89"/>
      <c r="BA57" s="89"/>
      <c r="BB57" s="89"/>
    </row>
    <row r="58" spans="40:54">
      <c r="AN58" s="89"/>
      <c r="AO58" s="89"/>
      <c r="AP58" s="89"/>
      <c r="AQ58" s="89"/>
      <c r="AR58" s="89"/>
      <c r="AS58" s="89"/>
      <c r="AT58" s="89"/>
      <c r="AU58" s="89"/>
      <c r="AV58" s="89"/>
      <c r="AW58" s="89"/>
      <c r="AX58" s="89"/>
      <c r="AY58" s="89"/>
      <c r="AZ58" s="89"/>
      <c r="BA58" s="89"/>
      <c r="BB58" s="89"/>
    </row>
    <row r="59" spans="40:54">
      <c r="AN59" s="89"/>
      <c r="AO59" s="89"/>
      <c r="AP59" s="89"/>
      <c r="AQ59" s="89"/>
      <c r="AR59" s="89"/>
      <c r="AS59" s="89"/>
      <c r="AT59" s="89"/>
      <c r="AU59" s="89"/>
      <c r="AV59" s="89"/>
      <c r="AW59" s="89"/>
      <c r="AX59" s="89"/>
      <c r="AY59" s="89"/>
      <c r="AZ59" s="89"/>
      <c r="BA59" s="89"/>
      <c r="BB59" s="89"/>
    </row>
    <row r="60" spans="40:54">
      <c r="AN60" s="89"/>
      <c r="AO60" s="89"/>
      <c r="AP60" s="89"/>
      <c r="AQ60" s="89"/>
      <c r="AR60" s="89"/>
      <c r="AS60" s="89"/>
      <c r="AT60" s="89"/>
      <c r="AU60" s="89"/>
      <c r="AV60" s="89"/>
      <c r="AW60" s="89"/>
      <c r="AX60" s="89"/>
      <c r="AY60" s="89"/>
      <c r="AZ60" s="89"/>
      <c r="BA60" s="89"/>
      <c r="BB60" s="89"/>
    </row>
    <row r="61" spans="40:54">
      <c r="AN61" s="89"/>
      <c r="AO61" s="89"/>
      <c r="AP61" s="89"/>
      <c r="AQ61" s="89"/>
      <c r="AR61" s="89"/>
      <c r="AS61" s="89"/>
      <c r="AT61" s="89"/>
      <c r="AU61" s="89"/>
      <c r="AV61" s="89"/>
      <c r="AW61" s="89"/>
      <c r="AX61" s="89"/>
      <c r="AY61" s="89"/>
      <c r="AZ61" s="89"/>
      <c r="BA61" s="89"/>
      <c r="BB61" s="89"/>
    </row>
    <row r="62" spans="40:54">
      <c r="AN62" s="89"/>
      <c r="AO62" s="89"/>
      <c r="AP62" s="89"/>
      <c r="AQ62" s="89"/>
      <c r="AR62" s="89"/>
      <c r="AS62" s="89"/>
      <c r="AT62" s="89"/>
      <c r="AU62" s="89"/>
      <c r="AV62" s="89"/>
      <c r="AW62" s="89"/>
      <c r="AX62" s="89"/>
      <c r="AY62" s="89"/>
      <c r="AZ62" s="89"/>
      <c r="BA62" s="89"/>
      <c r="BB62" s="89"/>
    </row>
    <row r="63" spans="40:54">
      <c r="AN63" s="89"/>
      <c r="AO63" s="89"/>
      <c r="AP63" s="89"/>
      <c r="AQ63" s="89"/>
      <c r="AR63" s="89"/>
      <c r="AS63" s="89"/>
      <c r="AT63" s="89"/>
      <c r="AU63" s="89"/>
      <c r="AV63" s="89"/>
      <c r="AW63" s="89"/>
      <c r="AX63" s="89"/>
      <c r="AY63" s="89"/>
      <c r="AZ63" s="89"/>
      <c r="BA63" s="89"/>
      <c r="BB63" s="89"/>
    </row>
    <row r="64" spans="40:54">
      <c r="AN64" s="89"/>
      <c r="AO64" s="89"/>
      <c r="AP64" s="89"/>
      <c r="AQ64" s="89"/>
      <c r="AR64" s="89"/>
      <c r="AS64" s="89"/>
      <c r="AT64" s="89"/>
      <c r="AU64" s="89"/>
      <c r="AV64" s="89"/>
      <c r="AW64" s="89"/>
      <c r="AX64" s="89"/>
      <c r="AY64" s="89"/>
      <c r="AZ64" s="89"/>
      <c r="BA64" s="89"/>
      <c r="BB64" s="89"/>
    </row>
    <row r="65" spans="40:54">
      <c r="AN65" s="89"/>
      <c r="AO65" s="89"/>
      <c r="AP65" s="89"/>
      <c r="AQ65" s="89"/>
      <c r="AR65" s="89"/>
      <c r="AS65" s="89"/>
      <c r="AT65" s="89"/>
      <c r="AU65" s="89"/>
      <c r="AV65" s="89"/>
      <c r="AW65" s="89"/>
      <c r="AX65" s="89"/>
      <c r="AY65" s="89"/>
      <c r="AZ65" s="89"/>
      <c r="BA65" s="89"/>
      <c r="BB65" s="89"/>
    </row>
    <row r="66" spans="40:54">
      <c r="AN66" s="89"/>
      <c r="AO66" s="89"/>
      <c r="AP66" s="89"/>
      <c r="AQ66" s="89"/>
      <c r="AR66" s="89"/>
      <c r="AS66" s="89"/>
      <c r="AT66" s="89"/>
      <c r="AU66" s="89"/>
      <c r="AV66" s="89"/>
      <c r="AW66" s="89"/>
      <c r="AX66" s="89"/>
      <c r="AY66" s="89"/>
      <c r="AZ66" s="89"/>
      <c r="BA66" s="89"/>
      <c r="BB66" s="89"/>
    </row>
    <row r="67" spans="40:54">
      <c r="AN67" s="89"/>
      <c r="AO67" s="89"/>
      <c r="AP67" s="89"/>
      <c r="AQ67" s="89"/>
      <c r="AR67" s="89"/>
      <c r="AS67" s="89"/>
      <c r="AT67" s="89"/>
      <c r="AU67" s="89"/>
      <c r="AV67" s="89"/>
      <c r="AW67" s="89"/>
      <c r="AX67" s="89"/>
      <c r="AY67" s="89"/>
      <c r="AZ67" s="89"/>
      <c r="BA67" s="89"/>
      <c r="BB67" s="89"/>
    </row>
    <row r="68" spans="40:54">
      <c r="AN68" s="89"/>
      <c r="AO68" s="89"/>
      <c r="AP68" s="89"/>
      <c r="AQ68" s="89"/>
      <c r="AR68" s="89"/>
      <c r="AS68" s="89"/>
      <c r="AT68" s="89"/>
      <c r="AU68" s="89"/>
      <c r="AV68" s="89"/>
      <c r="AW68" s="89"/>
      <c r="AX68" s="89"/>
      <c r="AY68" s="89"/>
      <c r="AZ68" s="89"/>
      <c r="BA68" s="89"/>
      <c r="BB68" s="89"/>
    </row>
    <row r="69" spans="40:54">
      <c r="AN69" s="89"/>
      <c r="AO69" s="89"/>
      <c r="AP69" s="89"/>
      <c r="AQ69" s="89"/>
      <c r="AR69" s="89"/>
      <c r="AS69" s="89"/>
      <c r="AT69" s="89"/>
      <c r="AU69" s="89"/>
      <c r="AV69" s="89"/>
      <c r="AW69" s="89"/>
      <c r="AX69" s="89"/>
      <c r="AY69" s="89"/>
      <c r="AZ69" s="89"/>
      <c r="BA69" s="89"/>
      <c r="BB69" s="89"/>
    </row>
    <row r="70" spans="40:54">
      <c r="AN70" s="89"/>
      <c r="AO70" s="89"/>
      <c r="AP70" s="89"/>
      <c r="AQ70" s="89"/>
      <c r="AR70" s="89"/>
      <c r="AS70" s="89"/>
      <c r="AT70" s="89"/>
      <c r="AU70" s="89"/>
      <c r="AV70" s="89"/>
      <c r="AW70" s="89"/>
      <c r="AX70" s="89"/>
      <c r="AY70" s="89"/>
      <c r="AZ70" s="89"/>
      <c r="BA70" s="89"/>
      <c r="BB70" s="89"/>
    </row>
    <row r="71" spans="40:54">
      <c r="AN71" s="89"/>
      <c r="AO71" s="89"/>
      <c r="AP71" s="89"/>
      <c r="AQ71" s="89"/>
      <c r="AR71" s="89"/>
      <c r="AS71" s="89"/>
      <c r="AT71" s="89"/>
      <c r="AU71" s="89"/>
      <c r="AV71" s="89"/>
      <c r="AW71" s="89"/>
      <c r="AX71" s="89"/>
      <c r="AY71" s="89"/>
      <c r="AZ71" s="89"/>
      <c r="BA71" s="89"/>
      <c r="BB71" s="89"/>
    </row>
    <row r="72" spans="40:54">
      <c r="AN72" s="89"/>
      <c r="AO72" s="89"/>
      <c r="AP72" s="89"/>
      <c r="AQ72" s="89"/>
      <c r="AR72" s="89"/>
      <c r="AS72" s="89"/>
      <c r="AT72" s="89"/>
      <c r="AU72" s="89"/>
      <c r="AV72" s="89"/>
      <c r="AW72" s="89"/>
      <c r="AX72" s="89"/>
      <c r="AY72" s="89"/>
      <c r="AZ72" s="89"/>
      <c r="BA72" s="89"/>
      <c r="BB72" s="89"/>
    </row>
    <row r="73" spans="40:54">
      <c r="AN73" s="89"/>
      <c r="AO73" s="89"/>
      <c r="AP73" s="89"/>
      <c r="AQ73" s="89"/>
      <c r="AR73" s="89"/>
      <c r="AS73" s="89"/>
      <c r="AT73" s="89"/>
      <c r="AU73" s="89"/>
      <c r="AV73" s="89"/>
      <c r="AW73" s="89"/>
      <c r="AX73" s="89"/>
      <c r="AY73" s="89"/>
      <c r="AZ73" s="89"/>
      <c r="BA73" s="89"/>
      <c r="BB73" s="89"/>
    </row>
    <row r="74" spans="40:54">
      <c r="AN74" s="89"/>
      <c r="AO74" s="89"/>
      <c r="AP74" s="89"/>
      <c r="AQ74" s="89"/>
      <c r="AR74" s="89"/>
      <c r="AS74" s="89"/>
      <c r="AT74" s="89"/>
      <c r="AU74" s="89"/>
      <c r="AV74" s="89"/>
      <c r="AW74" s="89"/>
      <c r="AX74" s="89"/>
      <c r="AY74" s="89"/>
      <c r="AZ74" s="89"/>
      <c r="BA74" s="89"/>
      <c r="BB74" s="89"/>
    </row>
    <row r="75" spans="40:54">
      <c r="AN75" s="89"/>
      <c r="AO75" s="89"/>
      <c r="AP75" s="89"/>
      <c r="AQ75" s="89"/>
      <c r="AR75" s="89"/>
      <c r="AS75" s="89"/>
      <c r="AT75" s="89"/>
      <c r="AU75" s="89"/>
      <c r="AV75" s="89"/>
      <c r="AW75" s="89"/>
      <c r="AX75" s="89"/>
      <c r="AY75" s="89"/>
      <c r="AZ75" s="89"/>
      <c r="BA75" s="89"/>
      <c r="BB75" s="89"/>
    </row>
    <row r="76" spans="40:54">
      <c r="AN76" s="89"/>
      <c r="AO76" s="89"/>
      <c r="AP76" s="89"/>
      <c r="AQ76" s="89"/>
      <c r="AR76" s="89"/>
      <c r="AS76" s="89"/>
      <c r="AT76" s="89"/>
      <c r="AU76" s="89"/>
      <c r="AV76" s="89"/>
      <c r="AW76" s="89"/>
      <c r="AX76" s="89"/>
      <c r="AY76" s="89"/>
      <c r="AZ76" s="89"/>
      <c r="BA76" s="89"/>
      <c r="BB76" s="89"/>
    </row>
    <row r="77" spans="40:54">
      <c r="AN77" s="89"/>
      <c r="AO77" s="89"/>
      <c r="AP77" s="89"/>
      <c r="AQ77" s="89"/>
      <c r="AR77" s="89"/>
      <c r="AS77" s="89"/>
      <c r="AT77" s="89"/>
      <c r="AU77" s="89"/>
      <c r="AV77" s="89"/>
      <c r="AW77" s="89"/>
      <c r="AX77" s="89"/>
      <c r="AY77" s="89"/>
      <c r="AZ77" s="89"/>
      <c r="BA77" s="89"/>
      <c r="BB77" s="89"/>
    </row>
    <row r="78" spans="40:54">
      <c r="AN78" s="89"/>
      <c r="AO78" s="89"/>
      <c r="AP78" s="89"/>
      <c r="AQ78" s="89"/>
      <c r="AR78" s="89"/>
      <c r="AS78" s="89"/>
      <c r="AT78" s="89"/>
      <c r="AU78" s="89"/>
      <c r="AV78" s="89"/>
      <c r="AW78" s="89"/>
      <c r="AX78" s="89"/>
      <c r="AY78" s="89"/>
      <c r="AZ78" s="89"/>
      <c r="BA78" s="89"/>
      <c r="BB78" s="89"/>
    </row>
    <row r="79" spans="40:54">
      <c r="AN79" s="89"/>
      <c r="AO79" s="89"/>
      <c r="AP79" s="89"/>
      <c r="AQ79" s="89"/>
      <c r="AR79" s="89"/>
      <c r="AS79" s="89"/>
      <c r="AT79" s="89"/>
      <c r="AU79" s="89"/>
      <c r="AV79" s="89"/>
      <c r="AW79" s="89"/>
      <c r="AX79" s="89"/>
      <c r="AY79" s="89"/>
      <c r="AZ79" s="89"/>
      <c r="BA79" s="89"/>
      <c r="BB79" s="89"/>
    </row>
    <row r="80" spans="40:54">
      <c r="AN80" s="89"/>
      <c r="AO80" s="89"/>
      <c r="AP80" s="89"/>
      <c r="AQ80" s="89"/>
      <c r="AR80" s="89"/>
      <c r="AS80" s="89"/>
      <c r="AT80" s="89"/>
      <c r="AU80" s="89"/>
      <c r="AV80" s="89"/>
      <c r="AW80" s="89"/>
      <c r="AX80" s="89"/>
      <c r="AY80" s="89"/>
      <c r="AZ80" s="89"/>
      <c r="BA80" s="89"/>
      <c r="BB80" s="89"/>
    </row>
    <row r="81" spans="40:54">
      <c r="AN81" s="89"/>
      <c r="AO81" s="89"/>
      <c r="AP81" s="89"/>
      <c r="AQ81" s="89"/>
      <c r="AR81" s="89"/>
      <c r="AS81" s="89"/>
      <c r="AT81" s="89"/>
      <c r="AU81" s="89"/>
      <c r="AV81" s="89"/>
      <c r="AW81" s="89"/>
      <c r="AX81" s="89"/>
      <c r="AY81" s="89"/>
      <c r="AZ81" s="89"/>
      <c r="BA81" s="89"/>
      <c r="BB81" s="89"/>
    </row>
    <row r="82" spans="40:54">
      <c r="AN82" s="89"/>
      <c r="AO82" s="89"/>
      <c r="AP82" s="89"/>
      <c r="AQ82" s="89"/>
      <c r="AR82" s="89"/>
      <c r="AS82" s="89"/>
      <c r="AT82" s="89"/>
      <c r="AU82" s="89"/>
      <c r="AV82" s="89"/>
      <c r="AW82" s="89"/>
      <c r="AX82" s="89"/>
      <c r="AY82" s="89"/>
      <c r="AZ82" s="89"/>
      <c r="BA82" s="89"/>
      <c r="BB82" s="89"/>
    </row>
    <row r="83" spans="40:54">
      <c r="AN83" s="89"/>
      <c r="AO83" s="89"/>
      <c r="AP83" s="89"/>
      <c r="AQ83" s="89"/>
      <c r="AR83" s="89"/>
      <c r="AS83" s="89"/>
      <c r="AT83" s="89"/>
      <c r="AU83" s="89"/>
      <c r="AV83" s="89"/>
      <c r="AW83" s="89"/>
      <c r="AX83" s="89"/>
      <c r="AY83" s="89"/>
      <c r="AZ83" s="89"/>
      <c r="BA83" s="89"/>
      <c r="BB83" s="89"/>
    </row>
    <row r="84" spans="40:54">
      <c r="AN84" s="89"/>
      <c r="AO84" s="89"/>
      <c r="AP84" s="89"/>
      <c r="AQ84" s="89"/>
      <c r="AR84" s="89"/>
      <c r="AS84" s="89"/>
      <c r="AT84" s="89"/>
      <c r="AU84" s="89"/>
      <c r="AV84" s="89"/>
      <c r="AW84" s="89"/>
      <c r="AX84" s="89"/>
      <c r="AY84" s="89"/>
      <c r="AZ84" s="89"/>
      <c r="BA84" s="89"/>
      <c r="BB84" s="89"/>
    </row>
    <row r="85" spans="40:54">
      <c r="AN85" s="89"/>
      <c r="AO85" s="89"/>
      <c r="AP85" s="89"/>
      <c r="AQ85" s="89"/>
      <c r="AR85" s="89"/>
      <c r="AS85" s="89"/>
      <c r="AT85" s="89"/>
      <c r="AU85" s="89"/>
      <c r="AV85" s="89"/>
      <c r="AW85" s="89"/>
      <c r="AX85" s="89"/>
      <c r="AY85" s="89"/>
      <c r="AZ85" s="89"/>
      <c r="BA85" s="89"/>
      <c r="BB85" s="89"/>
    </row>
    <row r="86" spans="40:54">
      <c r="AN86" s="89"/>
      <c r="AO86" s="89"/>
      <c r="AP86" s="89"/>
      <c r="AQ86" s="89"/>
      <c r="AR86" s="89"/>
      <c r="AS86" s="89"/>
      <c r="AT86" s="89"/>
      <c r="AU86" s="89"/>
      <c r="AV86" s="89"/>
      <c r="AW86" s="89"/>
      <c r="AX86" s="89"/>
      <c r="AY86" s="89"/>
      <c r="AZ86" s="89"/>
      <c r="BA86" s="89"/>
      <c r="BB86" s="89"/>
    </row>
    <row r="87" spans="40:54">
      <c r="AN87" s="89"/>
      <c r="AO87" s="89"/>
      <c r="AP87" s="89"/>
      <c r="AQ87" s="89"/>
      <c r="AR87" s="89"/>
      <c r="AS87" s="89"/>
      <c r="AT87" s="89"/>
      <c r="AU87" s="89"/>
      <c r="AV87" s="89"/>
      <c r="AW87" s="89"/>
      <c r="AX87" s="89"/>
      <c r="AY87" s="89"/>
      <c r="AZ87" s="89"/>
      <c r="BA87" s="89"/>
      <c r="BB87" s="89"/>
    </row>
    <row r="88" spans="40:54">
      <c r="AN88" s="89"/>
      <c r="AO88" s="89"/>
      <c r="AP88" s="89"/>
      <c r="AQ88" s="89"/>
      <c r="AR88" s="89"/>
      <c r="AS88" s="89"/>
      <c r="AT88" s="89"/>
      <c r="AU88" s="89"/>
      <c r="AV88" s="89"/>
      <c r="AW88" s="89"/>
      <c r="AX88" s="89"/>
      <c r="AY88" s="89"/>
      <c r="AZ88" s="89"/>
      <c r="BA88" s="89"/>
      <c r="BB88" s="89"/>
    </row>
    <row r="89" spans="40:54">
      <c r="AN89" s="89"/>
      <c r="AO89" s="89"/>
      <c r="AP89" s="89"/>
      <c r="AQ89" s="89"/>
      <c r="AR89" s="89"/>
      <c r="AS89" s="89"/>
      <c r="AT89" s="89"/>
      <c r="AU89" s="89"/>
      <c r="AV89" s="89"/>
      <c r="AW89" s="89"/>
      <c r="AX89" s="89"/>
      <c r="AY89" s="89"/>
      <c r="AZ89" s="89"/>
      <c r="BA89" s="89"/>
      <c r="BB89" s="89"/>
    </row>
    <row r="90" spans="40:54">
      <c r="AN90" s="89"/>
      <c r="AO90" s="89"/>
      <c r="AP90" s="89"/>
      <c r="AQ90" s="89"/>
      <c r="AR90" s="89"/>
      <c r="AS90" s="89"/>
      <c r="AT90" s="89"/>
      <c r="AU90" s="89"/>
      <c r="AV90" s="89"/>
      <c r="AW90" s="89"/>
      <c r="AX90" s="89"/>
      <c r="AY90" s="89"/>
      <c r="AZ90" s="89"/>
      <c r="BA90" s="89"/>
      <c r="BB90" s="89"/>
    </row>
    <row r="91" spans="40:54">
      <c r="AN91" s="89"/>
      <c r="AO91" s="89"/>
      <c r="AP91" s="89"/>
      <c r="AQ91" s="89"/>
      <c r="AR91" s="89"/>
      <c r="AS91" s="89"/>
      <c r="AT91" s="89"/>
      <c r="AU91" s="89"/>
      <c r="AV91" s="89"/>
      <c r="AW91" s="89"/>
      <c r="AX91" s="89"/>
      <c r="AY91" s="89"/>
      <c r="AZ91" s="89"/>
      <c r="BA91" s="89"/>
      <c r="BB91" s="89"/>
    </row>
    <row r="92" spans="40:54">
      <c r="AN92" s="89"/>
      <c r="AO92" s="89"/>
      <c r="AP92" s="89"/>
      <c r="AQ92" s="89"/>
      <c r="AR92" s="89"/>
      <c r="AS92" s="89"/>
      <c r="AT92" s="89"/>
      <c r="AU92" s="89"/>
      <c r="AV92" s="89"/>
      <c r="AW92" s="89"/>
      <c r="AX92" s="89"/>
      <c r="AY92" s="89"/>
      <c r="AZ92" s="89"/>
      <c r="BA92" s="89"/>
      <c r="BB92" s="89"/>
    </row>
    <row r="93" spans="40:54">
      <c r="AN93" s="89"/>
      <c r="AO93" s="89"/>
      <c r="AP93" s="89"/>
      <c r="AQ93" s="89"/>
      <c r="AR93" s="89"/>
      <c r="AS93" s="89"/>
      <c r="AT93" s="89"/>
      <c r="AU93" s="89"/>
      <c r="AV93" s="89"/>
      <c r="AW93" s="89"/>
      <c r="AX93" s="89"/>
      <c r="AY93" s="89"/>
      <c r="AZ93" s="89"/>
      <c r="BA93" s="89"/>
      <c r="BB93" s="89"/>
    </row>
    <row r="94" spans="40:54">
      <c r="AN94" s="89"/>
      <c r="AO94" s="89"/>
      <c r="AP94" s="89"/>
      <c r="AQ94" s="89"/>
      <c r="AR94" s="89"/>
      <c r="AS94" s="89"/>
      <c r="AT94" s="89"/>
      <c r="AU94" s="89"/>
      <c r="AV94" s="89"/>
      <c r="AW94" s="89"/>
      <c r="AX94" s="89"/>
      <c r="AY94" s="89"/>
      <c r="AZ94" s="89"/>
      <c r="BA94" s="89"/>
      <c r="BB94" s="89"/>
    </row>
    <row r="95" spans="40:54">
      <c r="AN95" s="89"/>
      <c r="AO95" s="89"/>
      <c r="AP95" s="89"/>
      <c r="AQ95" s="89"/>
      <c r="AR95" s="89"/>
      <c r="AS95" s="89"/>
      <c r="AT95" s="89"/>
      <c r="AU95" s="89"/>
      <c r="AV95" s="89"/>
      <c r="AW95" s="89"/>
      <c r="AX95" s="89"/>
      <c r="AY95" s="89"/>
      <c r="AZ95" s="89"/>
      <c r="BA95" s="89"/>
      <c r="BB95" s="89"/>
    </row>
    <row r="96" spans="40:54">
      <c r="AN96" s="89"/>
      <c r="AO96" s="89"/>
      <c r="AP96" s="89"/>
      <c r="AQ96" s="89"/>
      <c r="AR96" s="89"/>
      <c r="AS96" s="89"/>
      <c r="AT96" s="89"/>
      <c r="AU96" s="89"/>
      <c r="AV96" s="89"/>
      <c r="AW96" s="89"/>
      <c r="AX96" s="89"/>
      <c r="AY96" s="89"/>
      <c r="AZ96" s="89"/>
      <c r="BA96" s="89"/>
      <c r="BB96" s="89"/>
    </row>
    <row r="97" spans="40:54">
      <c r="AN97" s="89"/>
      <c r="AO97" s="89"/>
      <c r="AP97" s="89"/>
      <c r="AQ97" s="89"/>
      <c r="AR97" s="89"/>
      <c r="AS97" s="89"/>
      <c r="AT97" s="89"/>
      <c r="AU97" s="89"/>
      <c r="AV97" s="89"/>
      <c r="AW97" s="89"/>
      <c r="AX97" s="89"/>
      <c r="AY97" s="89"/>
      <c r="AZ97" s="89"/>
      <c r="BA97" s="89"/>
      <c r="BB97" s="89"/>
    </row>
    <row r="98" spans="40:54">
      <c r="AN98" s="89"/>
      <c r="AO98" s="89"/>
      <c r="AP98" s="89"/>
      <c r="AQ98" s="89"/>
      <c r="AR98" s="89"/>
      <c r="AS98" s="89"/>
      <c r="AT98" s="89"/>
      <c r="AU98" s="89"/>
      <c r="AV98" s="89"/>
      <c r="AW98" s="89"/>
      <c r="AX98" s="89"/>
      <c r="AY98" s="89"/>
      <c r="AZ98" s="89"/>
      <c r="BA98" s="89"/>
      <c r="BB98" s="89"/>
    </row>
    <row r="99" spans="40:54">
      <c r="AN99" s="89"/>
      <c r="AO99" s="89"/>
      <c r="AP99" s="89"/>
      <c r="AQ99" s="89"/>
      <c r="AR99" s="89"/>
      <c r="AS99" s="89"/>
      <c r="AT99" s="89"/>
      <c r="AU99" s="89"/>
      <c r="AV99" s="89"/>
      <c r="AW99" s="89"/>
      <c r="AX99" s="89"/>
      <c r="AY99" s="89"/>
      <c r="AZ99" s="89"/>
      <c r="BA99" s="89"/>
      <c r="BB99" s="89"/>
    </row>
    <row r="100" spans="40:54">
      <c r="AN100" s="89"/>
      <c r="AO100" s="89"/>
      <c r="AP100" s="89"/>
      <c r="AQ100" s="89"/>
      <c r="AR100" s="89"/>
      <c r="AS100" s="89"/>
      <c r="AT100" s="89"/>
      <c r="AU100" s="89"/>
      <c r="AV100" s="89"/>
      <c r="AW100" s="89"/>
      <c r="AX100" s="89"/>
      <c r="AY100" s="89"/>
      <c r="AZ100" s="89"/>
      <c r="BA100" s="89"/>
      <c r="BB100" s="89"/>
    </row>
    <row r="101" spans="40:54">
      <c r="AN101" s="89"/>
      <c r="AO101" s="89"/>
      <c r="AP101" s="89"/>
      <c r="AQ101" s="89"/>
      <c r="AR101" s="89"/>
      <c r="AS101" s="89"/>
      <c r="AT101" s="89"/>
      <c r="AU101" s="89"/>
      <c r="AV101" s="89"/>
      <c r="AW101" s="89"/>
      <c r="AX101" s="89"/>
      <c r="AY101" s="89"/>
      <c r="AZ101" s="89"/>
      <c r="BA101" s="89"/>
      <c r="BB101" s="89"/>
    </row>
    <row r="102" spans="40:54">
      <c r="AN102" s="89"/>
      <c r="AO102" s="89"/>
      <c r="AP102" s="89"/>
      <c r="AQ102" s="89"/>
      <c r="AR102" s="89"/>
      <c r="AS102" s="89"/>
      <c r="AT102" s="89"/>
      <c r="AU102" s="89"/>
      <c r="AV102" s="89"/>
      <c r="AW102" s="89"/>
      <c r="AX102" s="89"/>
      <c r="AY102" s="89"/>
      <c r="AZ102" s="89"/>
      <c r="BA102" s="89"/>
      <c r="BB102" s="89"/>
    </row>
    <row r="103" spans="40:54">
      <c r="AN103" s="89"/>
      <c r="AO103" s="89"/>
      <c r="AP103" s="89"/>
      <c r="AQ103" s="89"/>
      <c r="AR103" s="89"/>
      <c r="AS103" s="89"/>
      <c r="AT103" s="89"/>
      <c r="AU103" s="89"/>
      <c r="AV103" s="89"/>
      <c r="AW103" s="89"/>
      <c r="AX103" s="89"/>
      <c r="AY103" s="89"/>
      <c r="AZ103" s="89"/>
      <c r="BA103" s="89"/>
      <c r="BB103" s="89"/>
    </row>
    <row r="104" spans="40:54">
      <c r="AN104" s="89"/>
      <c r="AO104" s="89"/>
      <c r="AP104" s="89"/>
      <c r="AQ104" s="89"/>
      <c r="AR104" s="89"/>
      <c r="AS104" s="89"/>
      <c r="AT104" s="89"/>
      <c r="AU104" s="89"/>
      <c r="AV104" s="89"/>
      <c r="AW104" s="89"/>
      <c r="AX104" s="89"/>
      <c r="AY104" s="89"/>
      <c r="AZ104" s="89"/>
      <c r="BA104" s="89"/>
      <c r="BB104" s="89"/>
    </row>
    <row r="105" spans="40:54">
      <c r="AN105" s="89"/>
      <c r="AO105" s="89"/>
      <c r="AP105" s="89"/>
      <c r="AQ105" s="89"/>
      <c r="AR105" s="89"/>
      <c r="AS105" s="89"/>
      <c r="AT105" s="89"/>
      <c r="AU105" s="89"/>
      <c r="AV105" s="89"/>
      <c r="AW105" s="89"/>
      <c r="AX105" s="89"/>
      <c r="AY105" s="89"/>
      <c r="AZ105" s="89"/>
      <c r="BA105" s="89"/>
      <c r="BB105" s="89"/>
    </row>
    <row r="106" spans="40:54">
      <c r="AN106" s="89"/>
      <c r="AO106" s="89"/>
      <c r="AP106" s="89"/>
      <c r="AQ106" s="89"/>
      <c r="AR106" s="89"/>
      <c r="AS106" s="89"/>
      <c r="AT106" s="89"/>
      <c r="AU106" s="89"/>
      <c r="AV106" s="89"/>
      <c r="AW106" s="89"/>
      <c r="AX106" s="89"/>
      <c r="AY106" s="89"/>
      <c r="AZ106" s="89"/>
      <c r="BA106" s="89"/>
      <c r="BB106" s="89"/>
    </row>
    <row r="107" spans="40:54">
      <c r="AN107" s="89"/>
      <c r="AO107" s="89"/>
      <c r="AP107" s="89"/>
      <c r="AQ107" s="89"/>
      <c r="AR107" s="89"/>
      <c r="AS107" s="89"/>
      <c r="AT107" s="89"/>
      <c r="AU107" s="89"/>
      <c r="AV107" s="89"/>
      <c r="AW107" s="89"/>
      <c r="AX107" s="89"/>
      <c r="AY107" s="89"/>
      <c r="AZ107" s="89"/>
      <c r="BA107" s="89"/>
      <c r="BB107" s="89"/>
    </row>
    <row r="108" spans="40:54">
      <c r="AN108" s="89"/>
      <c r="AO108" s="89"/>
      <c r="AP108" s="89"/>
      <c r="AQ108" s="89"/>
      <c r="AR108" s="89"/>
      <c r="AS108" s="89"/>
      <c r="AT108" s="89"/>
      <c r="AU108" s="89"/>
      <c r="AV108" s="89"/>
      <c r="AW108" s="89"/>
      <c r="AX108" s="89"/>
      <c r="AY108" s="89"/>
      <c r="AZ108" s="89"/>
      <c r="BA108" s="89"/>
      <c r="BB108" s="89"/>
    </row>
    <row r="109" spans="40:54">
      <c r="AN109" s="89"/>
      <c r="AO109" s="89"/>
      <c r="AP109" s="89"/>
      <c r="AQ109" s="89"/>
      <c r="AR109" s="89"/>
      <c r="AS109" s="89"/>
      <c r="AT109" s="89"/>
      <c r="AU109" s="89"/>
      <c r="AV109" s="89"/>
      <c r="AW109" s="89"/>
      <c r="AX109" s="89"/>
      <c r="AY109" s="89"/>
      <c r="AZ109" s="89"/>
      <c r="BA109" s="89"/>
      <c r="BB109" s="89"/>
    </row>
    <row r="110" spans="40:54">
      <c r="AN110" s="89"/>
      <c r="AO110" s="89"/>
      <c r="AP110" s="89"/>
      <c r="AQ110" s="89"/>
      <c r="AR110" s="89"/>
      <c r="AS110" s="89"/>
      <c r="AT110" s="89"/>
      <c r="AU110" s="89"/>
      <c r="AV110" s="89"/>
      <c r="AW110" s="89"/>
      <c r="AX110" s="89"/>
      <c r="AY110" s="89"/>
      <c r="AZ110" s="89"/>
      <c r="BA110" s="89"/>
      <c r="BB110" s="89"/>
    </row>
    <row r="111" spans="40:54">
      <c r="AN111" s="89"/>
      <c r="AO111" s="89"/>
      <c r="AP111" s="89"/>
      <c r="AQ111" s="89"/>
      <c r="AR111" s="89"/>
      <c r="AS111" s="89"/>
      <c r="AT111" s="89"/>
      <c r="AU111" s="89"/>
      <c r="AV111" s="89"/>
      <c r="AW111" s="89"/>
      <c r="AX111" s="89"/>
      <c r="AY111" s="89"/>
      <c r="AZ111" s="89"/>
      <c r="BA111" s="89"/>
      <c r="BB111" s="89"/>
    </row>
    <row r="112" spans="40:54">
      <c r="AN112" s="89"/>
      <c r="AO112" s="89"/>
      <c r="AP112" s="89"/>
      <c r="AQ112" s="89"/>
      <c r="AR112" s="89"/>
      <c r="AS112" s="89"/>
      <c r="AT112" s="89"/>
      <c r="AU112" s="89"/>
      <c r="AV112" s="89"/>
      <c r="AW112" s="89"/>
      <c r="AX112" s="89"/>
      <c r="AY112" s="89"/>
      <c r="AZ112" s="89"/>
      <c r="BA112" s="89"/>
      <c r="BB112" s="89"/>
    </row>
    <row r="113" spans="40:54">
      <c r="AN113" s="89"/>
      <c r="AO113" s="89"/>
      <c r="AP113" s="89"/>
      <c r="AQ113" s="89"/>
      <c r="AR113" s="89"/>
      <c r="AS113" s="89"/>
      <c r="AT113" s="89"/>
      <c r="AU113" s="89"/>
      <c r="AV113" s="89"/>
      <c r="AW113" s="89"/>
      <c r="AX113" s="89"/>
      <c r="AY113" s="89"/>
      <c r="AZ113" s="89"/>
      <c r="BA113" s="89"/>
      <c r="BB113" s="89"/>
    </row>
    <row r="114" spans="40:54">
      <c r="AN114" s="89"/>
      <c r="AO114" s="89"/>
      <c r="AP114" s="89"/>
      <c r="AQ114" s="89"/>
      <c r="AR114" s="89"/>
      <c r="AS114" s="89"/>
      <c r="AT114" s="89"/>
      <c r="AU114" s="89"/>
      <c r="AV114" s="89"/>
      <c r="AW114" s="89"/>
      <c r="AX114" s="89"/>
      <c r="AY114" s="89"/>
      <c r="AZ114" s="89"/>
      <c r="BA114" s="89"/>
      <c r="BB114" s="89"/>
    </row>
    <row r="115" spans="40:54">
      <c r="AN115" s="89"/>
      <c r="AO115" s="89"/>
      <c r="AP115" s="89"/>
      <c r="AQ115" s="89"/>
      <c r="AR115" s="89"/>
      <c r="AS115" s="89"/>
      <c r="AT115" s="89"/>
      <c r="AU115" s="89"/>
      <c r="AV115" s="89"/>
      <c r="AW115" s="89"/>
      <c r="AX115" s="89"/>
      <c r="AY115" s="89"/>
      <c r="AZ115" s="89"/>
      <c r="BA115" s="89"/>
      <c r="BB115" s="89"/>
    </row>
    <row r="116" spans="40:54">
      <c r="AN116" s="89"/>
      <c r="AO116" s="89"/>
      <c r="AP116" s="89"/>
      <c r="AQ116" s="89"/>
      <c r="AR116" s="89"/>
      <c r="AS116" s="89"/>
      <c r="AT116" s="89"/>
      <c r="AU116" s="89"/>
      <c r="AV116" s="89"/>
      <c r="AW116" s="89"/>
      <c r="AX116" s="89"/>
      <c r="AY116" s="89"/>
      <c r="AZ116" s="89"/>
      <c r="BA116" s="89"/>
      <c r="BB116" s="89"/>
    </row>
    <row r="117" spans="40:54">
      <c r="AN117" s="89"/>
      <c r="AO117" s="89"/>
      <c r="AP117" s="89"/>
      <c r="AQ117" s="89"/>
      <c r="AR117" s="89"/>
      <c r="AS117" s="89"/>
      <c r="AT117" s="89"/>
      <c r="AU117" s="89"/>
      <c r="AV117" s="89"/>
      <c r="AW117" s="89"/>
      <c r="AX117" s="89"/>
      <c r="AY117" s="89"/>
      <c r="AZ117" s="89"/>
      <c r="BA117" s="89"/>
      <c r="BB117" s="89"/>
    </row>
    <row r="118" spans="40:54">
      <c r="AN118" s="89"/>
      <c r="AO118" s="89"/>
      <c r="AP118" s="89"/>
      <c r="AQ118" s="89"/>
      <c r="AR118" s="89"/>
      <c r="AS118" s="89"/>
      <c r="AT118" s="89"/>
      <c r="AU118" s="89"/>
      <c r="AV118" s="89"/>
      <c r="AW118" s="89"/>
      <c r="AX118" s="89"/>
      <c r="AY118" s="89"/>
      <c r="AZ118" s="89"/>
      <c r="BA118" s="89"/>
      <c r="BB118" s="89"/>
    </row>
    <row r="119" spans="40:54">
      <c r="AN119" s="89"/>
      <c r="AO119" s="89"/>
      <c r="AP119" s="89"/>
      <c r="AQ119" s="89"/>
      <c r="AR119" s="89"/>
      <c r="AS119" s="89"/>
      <c r="AT119" s="89"/>
      <c r="AU119" s="89"/>
      <c r="AV119" s="89"/>
      <c r="AW119" s="89"/>
      <c r="AX119" s="89"/>
      <c r="AY119" s="89"/>
      <c r="AZ119" s="89"/>
      <c r="BA119" s="89"/>
      <c r="BB119" s="89"/>
    </row>
    <row r="120" spans="40:54">
      <c r="AN120" s="89"/>
      <c r="AO120" s="89"/>
      <c r="AP120" s="89"/>
      <c r="AQ120" s="89"/>
      <c r="AR120" s="89"/>
      <c r="AS120" s="89"/>
      <c r="AT120" s="89"/>
      <c r="AU120" s="89"/>
      <c r="AV120" s="89"/>
      <c r="AW120" s="89"/>
      <c r="AX120" s="89"/>
      <c r="AY120" s="89"/>
      <c r="AZ120" s="89"/>
      <c r="BA120" s="89"/>
      <c r="BB120" s="89"/>
    </row>
    <row r="121" spans="40:54">
      <c r="AN121" s="89"/>
      <c r="AO121" s="89"/>
      <c r="AP121" s="89"/>
      <c r="AQ121" s="89"/>
      <c r="AR121" s="89"/>
      <c r="AS121" s="89"/>
      <c r="AT121" s="89"/>
      <c r="AU121" s="89"/>
      <c r="AV121" s="89"/>
      <c r="AW121" s="89"/>
      <c r="AX121" s="89"/>
      <c r="AY121" s="89"/>
      <c r="AZ121" s="89"/>
      <c r="BA121" s="89"/>
      <c r="BB121" s="89"/>
    </row>
    <row r="122" spans="40:54">
      <c r="AN122" s="89"/>
      <c r="AO122" s="89"/>
      <c r="AP122" s="89"/>
      <c r="AQ122" s="89"/>
      <c r="AR122" s="89"/>
      <c r="AS122" s="89"/>
      <c r="AT122" s="89"/>
      <c r="AU122" s="89"/>
      <c r="AV122" s="89"/>
      <c r="AW122" s="89"/>
      <c r="AX122" s="89"/>
      <c r="AY122" s="89"/>
      <c r="AZ122" s="89"/>
      <c r="BA122" s="89"/>
      <c r="BB122" s="89"/>
    </row>
    <row r="123" spans="40:54">
      <c r="AN123" s="89"/>
      <c r="AO123" s="89"/>
      <c r="AP123" s="89"/>
      <c r="AQ123" s="89"/>
      <c r="AR123" s="89"/>
      <c r="AS123" s="89"/>
      <c r="AT123" s="89"/>
      <c r="AU123" s="89"/>
      <c r="AV123" s="89"/>
      <c r="AW123" s="89"/>
      <c r="AX123" s="89"/>
      <c r="AY123" s="89"/>
      <c r="AZ123" s="89"/>
      <c r="BA123" s="89"/>
      <c r="BB123" s="89"/>
    </row>
    <row r="124" spans="40:54">
      <c r="AN124" s="89"/>
      <c r="AO124" s="89"/>
      <c r="AP124" s="89"/>
      <c r="AQ124" s="89"/>
      <c r="AR124" s="89"/>
      <c r="AS124" s="89"/>
      <c r="AT124" s="89"/>
      <c r="AU124" s="89"/>
      <c r="AV124" s="89"/>
      <c r="AW124" s="89"/>
      <c r="AX124" s="89"/>
      <c r="AY124" s="89"/>
      <c r="AZ124" s="89"/>
      <c r="BA124" s="89"/>
      <c r="BB124" s="89"/>
    </row>
    <row r="125" spans="40:54">
      <c r="AN125" s="89"/>
      <c r="AO125" s="89"/>
      <c r="AP125" s="89"/>
      <c r="AQ125" s="89"/>
      <c r="AR125" s="89"/>
      <c r="AS125" s="89"/>
      <c r="AT125" s="89"/>
      <c r="AU125" s="89"/>
      <c r="AV125" s="89"/>
      <c r="AW125" s="89"/>
      <c r="AX125" s="89"/>
      <c r="AY125" s="89"/>
      <c r="AZ125" s="89"/>
      <c r="BA125" s="89"/>
      <c r="BB125" s="89"/>
    </row>
    <row r="126" spans="40:54">
      <c r="AN126" s="89"/>
      <c r="AO126" s="89"/>
      <c r="AP126" s="89"/>
      <c r="AQ126" s="89"/>
      <c r="AR126" s="89"/>
      <c r="AS126" s="89"/>
      <c r="AT126" s="89"/>
      <c r="AU126" s="89"/>
      <c r="AV126" s="89"/>
      <c r="AW126" s="89"/>
      <c r="AX126" s="89"/>
      <c r="AY126" s="89"/>
      <c r="AZ126" s="89"/>
      <c r="BA126" s="89"/>
      <c r="BB126" s="89"/>
    </row>
    <row r="127" spans="40:54">
      <c r="AN127" s="89"/>
      <c r="AO127" s="89"/>
      <c r="AP127" s="89"/>
      <c r="AQ127" s="89"/>
      <c r="AR127" s="89"/>
      <c r="AS127" s="89"/>
      <c r="AT127" s="89"/>
      <c r="AU127" s="89"/>
      <c r="AV127" s="89"/>
      <c r="AW127" s="89"/>
      <c r="AX127" s="89"/>
      <c r="AY127" s="89"/>
      <c r="AZ127" s="89"/>
      <c r="BA127" s="89"/>
      <c r="BB127" s="89"/>
    </row>
    <row r="128" spans="40:54">
      <c r="AN128" s="89"/>
      <c r="AO128" s="89"/>
      <c r="AP128" s="89"/>
      <c r="AQ128" s="89"/>
      <c r="AR128" s="89"/>
      <c r="AS128" s="89"/>
      <c r="AT128" s="89"/>
      <c r="AU128" s="89"/>
      <c r="AV128" s="89"/>
      <c r="AW128" s="89"/>
      <c r="AX128" s="89"/>
      <c r="AY128" s="89"/>
      <c r="AZ128" s="89"/>
      <c r="BA128" s="89"/>
      <c r="BB128" s="89"/>
    </row>
    <row r="129" spans="40:54">
      <c r="AN129" s="89"/>
      <c r="AO129" s="89"/>
      <c r="AP129" s="89"/>
      <c r="AQ129" s="89"/>
      <c r="AR129" s="89"/>
      <c r="AS129" s="89"/>
      <c r="AT129" s="89"/>
      <c r="AU129" s="89"/>
      <c r="AV129" s="89"/>
      <c r="AW129" s="89"/>
      <c r="AX129" s="89"/>
      <c r="AY129" s="89"/>
      <c r="AZ129" s="89"/>
      <c r="BA129" s="89"/>
      <c r="BB129" s="89"/>
    </row>
    <row r="130" spans="40:54">
      <c r="AN130" s="89"/>
      <c r="AO130" s="89"/>
      <c r="AP130" s="89"/>
      <c r="AQ130" s="89"/>
      <c r="AR130" s="89"/>
      <c r="AS130" s="89"/>
      <c r="AT130" s="89"/>
      <c r="AU130" s="89"/>
      <c r="AV130" s="89"/>
      <c r="AW130" s="89"/>
      <c r="AX130" s="89"/>
      <c r="AY130" s="89"/>
      <c r="AZ130" s="89"/>
      <c r="BA130" s="89"/>
      <c r="BB130" s="89"/>
    </row>
    <row r="131" spans="40:54">
      <c r="AN131" s="89"/>
      <c r="AO131" s="89"/>
      <c r="AP131" s="89"/>
      <c r="AQ131" s="89"/>
      <c r="AR131" s="89"/>
      <c r="AS131" s="89"/>
      <c r="AT131" s="89"/>
      <c r="AU131" s="89"/>
      <c r="AV131" s="89"/>
      <c r="AW131" s="89"/>
      <c r="AX131" s="89"/>
      <c r="AY131" s="89"/>
      <c r="AZ131" s="89"/>
      <c r="BA131" s="89"/>
      <c r="BB131" s="89"/>
    </row>
    <row r="132" spans="40:54">
      <c r="AN132" s="89"/>
      <c r="AO132" s="89"/>
      <c r="AP132" s="89"/>
      <c r="AQ132" s="89"/>
      <c r="AR132" s="89"/>
      <c r="AS132" s="89"/>
      <c r="AT132" s="89"/>
      <c r="AU132" s="89"/>
      <c r="AV132" s="89"/>
      <c r="AW132" s="89"/>
      <c r="AX132" s="89"/>
      <c r="AY132" s="89"/>
      <c r="AZ132" s="89"/>
      <c r="BA132" s="89"/>
      <c r="BB132" s="89"/>
    </row>
    <row r="133" spans="40:54">
      <c r="AN133" s="89"/>
      <c r="AO133" s="89"/>
      <c r="AP133" s="89"/>
      <c r="AQ133" s="89"/>
      <c r="AR133" s="89"/>
      <c r="AS133" s="89"/>
      <c r="AT133" s="89"/>
      <c r="AU133" s="89"/>
      <c r="AV133" s="89"/>
      <c r="AW133" s="89"/>
      <c r="AX133" s="89"/>
      <c r="AY133" s="89"/>
      <c r="AZ133" s="89"/>
      <c r="BA133" s="89"/>
      <c r="BB133" s="89"/>
    </row>
    <row r="134" spans="40:54">
      <c r="AN134" s="89"/>
      <c r="AO134" s="89"/>
      <c r="AP134" s="89"/>
      <c r="AQ134" s="89"/>
      <c r="AR134" s="89"/>
      <c r="AS134" s="89"/>
      <c r="AT134" s="89"/>
      <c r="AU134" s="89"/>
      <c r="AV134" s="89"/>
      <c r="AW134" s="89"/>
      <c r="AX134" s="89"/>
      <c r="AY134" s="89"/>
      <c r="AZ134" s="89"/>
      <c r="BA134" s="89"/>
      <c r="BB134" s="89"/>
    </row>
    <row r="135" spans="40:54">
      <c r="AN135" s="89"/>
      <c r="AO135" s="89"/>
      <c r="AP135" s="89"/>
      <c r="AQ135" s="89"/>
      <c r="AR135" s="89"/>
      <c r="AS135" s="89"/>
      <c r="AT135" s="89"/>
      <c r="AU135" s="89"/>
      <c r="AV135" s="89"/>
      <c r="AW135" s="89"/>
      <c r="AX135" s="89"/>
      <c r="AY135" s="89"/>
      <c r="AZ135" s="89"/>
      <c r="BA135" s="89"/>
      <c r="BB135" s="89"/>
    </row>
    <row r="136" spans="40:54">
      <c r="AN136" s="89"/>
      <c r="AO136" s="89"/>
      <c r="AP136" s="89"/>
      <c r="AQ136" s="89"/>
      <c r="AR136" s="89"/>
      <c r="AS136" s="89"/>
      <c r="AT136" s="89"/>
      <c r="AU136" s="89"/>
      <c r="AV136" s="89"/>
      <c r="AW136" s="89"/>
      <c r="AX136" s="89"/>
      <c r="AY136" s="89"/>
      <c r="AZ136" s="89"/>
      <c r="BA136" s="89"/>
      <c r="BB136" s="89"/>
    </row>
    <row r="137" spans="40:54">
      <c r="AN137" s="89"/>
      <c r="AO137" s="89"/>
      <c r="AP137" s="89"/>
      <c r="AQ137" s="89"/>
      <c r="AR137" s="89"/>
      <c r="AS137" s="89"/>
      <c r="AT137" s="89"/>
      <c r="AU137" s="89"/>
      <c r="AV137" s="89"/>
      <c r="AW137" s="89"/>
      <c r="AX137" s="89"/>
      <c r="AY137" s="89"/>
      <c r="AZ137" s="89"/>
      <c r="BA137" s="89"/>
      <c r="BB137" s="89"/>
    </row>
    <row r="138" spans="40:54">
      <c r="AN138" s="89"/>
      <c r="AO138" s="89"/>
      <c r="AP138" s="89"/>
      <c r="AQ138" s="89"/>
      <c r="AR138" s="89"/>
      <c r="AS138" s="89"/>
      <c r="AT138" s="89"/>
      <c r="AU138" s="89"/>
      <c r="AV138" s="89"/>
      <c r="AW138" s="89"/>
      <c r="AX138" s="89"/>
      <c r="AY138" s="89"/>
      <c r="AZ138" s="89"/>
      <c r="BA138" s="89"/>
      <c r="BB138" s="89"/>
    </row>
    <row r="139" spans="40:54">
      <c r="AN139" s="89"/>
      <c r="AO139" s="89"/>
      <c r="AP139" s="89"/>
      <c r="AQ139" s="89"/>
      <c r="AR139" s="89"/>
      <c r="AS139" s="89"/>
      <c r="AT139" s="89"/>
      <c r="AU139" s="89"/>
      <c r="AV139" s="89"/>
      <c r="AW139" s="89"/>
      <c r="AX139" s="89"/>
      <c r="AY139" s="89"/>
      <c r="AZ139" s="89"/>
      <c r="BA139" s="89"/>
      <c r="BB139" s="89"/>
    </row>
    <row r="140" spans="40:54">
      <c r="AN140" s="89"/>
      <c r="AO140" s="89"/>
      <c r="AP140" s="89"/>
      <c r="AQ140" s="89"/>
      <c r="AR140" s="89"/>
      <c r="AS140" s="89"/>
      <c r="AT140" s="89"/>
      <c r="AU140" s="89"/>
      <c r="AV140" s="89"/>
      <c r="AW140" s="89"/>
      <c r="AX140" s="89"/>
      <c r="AY140" s="89"/>
      <c r="AZ140" s="89"/>
      <c r="BA140" s="89"/>
      <c r="BB140" s="89"/>
    </row>
    <row r="141" spans="40:54">
      <c r="AN141" s="89"/>
      <c r="AO141" s="89"/>
      <c r="AP141" s="89"/>
      <c r="AQ141" s="89"/>
      <c r="AR141" s="89"/>
      <c r="AS141" s="89"/>
      <c r="AT141" s="89"/>
      <c r="AU141" s="89"/>
      <c r="AV141" s="89"/>
      <c r="AW141" s="89"/>
      <c r="AX141" s="89"/>
      <c r="AY141" s="89"/>
      <c r="AZ141" s="89"/>
      <c r="BA141" s="89"/>
      <c r="BB141" s="89"/>
    </row>
    <row r="142" spans="40:54">
      <c r="AN142" s="89"/>
      <c r="AO142" s="89"/>
      <c r="AP142" s="89"/>
      <c r="AQ142" s="89"/>
      <c r="AR142" s="89"/>
      <c r="AS142" s="89"/>
      <c r="AT142" s="89"/>
      <c r="AU142" s="89"/>
      <c r="AV142" s="89"/>
      <c r="AW142" s="89"/>
      <c r="AX142" s="89"/>
      <c r="AY142" s="89"/>
      <c r="AZ142" s="89"/>
      <c r="BA142" s="89"/>
      <c r="BB142" s="89"/>
    </row>
    <row r="143" spans="40:54">
      <c r="AN143" s="89"/>
      <c r="AO143" s="89"/>
      <c r="AP143" s="89"/>
      <c r="AQ143" s="89"/>
      <c r="AR143" s="89"/>
      <c r="AS143" s="89"/>
      <c r="AT143" s="89"/>
      <c r="AU143" s="89"/>
      <c r="AV143" s="89"/>
      <c r="AW143" s="89"/>
      <c r="AX143" s="89"/>
      <c r="AY143" s="89"/>
      <c r="AZ143" s="89"/>
      <c r="BA143" s="89"/>
      <c r="BB143" s="89"/>
    </row>
    <row r="144" spans="40:54">
      <c r="AN144" s="89"/>
      <c r="AO144" s="89"/>
      <c r="AP144" s="89"/>
      <c r="AQ144" s="89"/>
      <c r="AR144" s="89"/>
      <c r="AS144" s="89"/>
      <c r="AT144" s="89"/>
      <c r="AU144" s="89"/>
      <c r="AV144" s="89"/>
      <c r="AW144" s="89"/>
      <c r="AX144" s="89"/>
      <c r="AY144" s="89"/>
      <c r="AZ144" s="89"/>
      <c r="BA144" s="89"/>
      <c r="BB144" s="89"/>
    </row>
    <row r="145" spans="40:54">
      <c r="AN145" s="89"/>
      <c r="AO145" s="89"/>
      <c r="AP145" s="89"/>
      <c r="AQ145" s="89"/>
      <c r="AR145" s="89"/>
      <c r="AS145" s="89"/>
      <c r="AT145" s="89"/>
      <c r="AU145" s="89"/>
      <c r="AV145" s="89"/>
      <c r="AW145" s="89"/>
      <c r="AX145" s="89"/>
      <c r="AY145" s="89"/>
      <c r="AZ145" s="89"/>
      <c r="BA145" s="89"/>
      <c r="BB145" s="89"/>
    </row>
    <row r="146" spans="40:54">
      <c r="AN146" s="89"/>
      <c r="AO146" s="89"/>
      <c r="AP146" s="89"/>
      <c r="AQ146" s="89"/>
      <c r="AR146" s="89"/>
      <c r="AS146" s="89"/>
      <c r="AT146" s="89"/>
      <c r="AU146" s="89"/>
      <c r="AV146" s="89"/>
      <c r="AW146" s="89"/>
      <c r="AX146" s="89"/>
      <c r="AY146" s="89"/>
      <c r="AZ146" s="89"/>
      <c r="BA146" s="89"/>
      <c r="BB146" s="89"/>
    </row>
    <row r="147" spans="40:54">
      <c r="AN147" s="89"/>
      <c r="AO147" s="89"/>
      <c r="AP147" s="89"/>
      <c r="AQ147" s="89"/>
      <c r="AR147" s="89"/>
      <c r="AS147" s="89"/>
      <c r="AT147" s="89"/>
      <c r="AU147" s="89"/>
      <c r="AV147" s="89"/>
      <c r="AW147" s="89"/>
      <c r="AX147" s="89"/>
      <c r="AY147" s="89"/>
      <c r="AZ147" s="89"/>
      <c r="BA147" s="89"/>
      <c r="BB147" s="89"/>
    </row>
    <row r="148" spans="40:54">
      <c r="AN148" s="89"/>
      <c r="AO148" s="89"/>
      <c r="AP148" s="89"/>
      <c r="AQ148" s="89"/>
      <c r="AR148" s="89"/>
      <c r="AS148" s="89"/>
      <c r="AT148" s="89"/>
      <c r="AU148" s="89"/>
      <c r="AV148" s="89"/>
      <c r="AW148" s="89"/>
      <c r="AX148" s="89"/>
      <c r="AY148" s="89"/>
      <c r="AZ148" s="89"/>
      <c r="BA148" s="89"/>
      <c r="BB148" s="89"/>
    </row>
    <row r="149" spans="40:54">
      <c r="AN149" s="89"/>
      <c r="AO149" s="89"/>
      <c r="AP149" s="89"/>
      <c r="AQ149" s="89"/>
      <c r="AR149" s="89"/>
      <c r="AS149" s="89"/>
      <c r="AT149" s="89"/>
      <c r="AU149" s="89"/>
      <c r="AV149" s="89"/>
      <c r="AW149" s="89"/>
      <c r="AX149" s="89"/>
      <c r="AY149" s="89"/>
      <c r="AZ149" s="89"/>
      <c r="BA149" s="89"/>
      <c r="BB149" s="89"/>
    </row>
    <row r="150" spans="40:54">
      <c r="AN150" s="89"/>
      <c r="AO150" s="89"/>
      <c r="AP150" s="89"/>
      <c r="AQ150" s="89"/>
      <c r="AR150" s="89"/>
      <c r="AS150" s="89"/>
      <c r="AT150" s="89"/>
      <c r="AU150" s="89"/>
      <c r="AV150" s="89"/>
      <c r="AW150" s="89"/>
      <c r="AX150" s="89"/>
      <c r="AY150" s="89"/>
      <c r="AZ150" s="89"/>
      <c r="BA150" s="89"/>
      <c r="BB150" s="89"/>
    </row>
    <row r="151" spans="40:54">
      <c r="AN151" s="89"/>
      <c r="AO151" s="89"/>
      <c r="AP151" s="89"/>
      <c r="AQ151" s="89"/>
      <c r="AR151" s="89"/>
      <c r="AS151" s="89"/>
      <c r="AT151" s="89"/>
      <c r="AU151" s="89"/>
      <c r="AV151" s="89"/>
      <c r="AW151" s="89"/>
      <c r="AX151" s="89"/>
      <c r="AY151" s="89"/>
      <c r="AZ151" s="89"/>
      <c r="BA151" s="89"/>
      <c r="BB151" s="89"/>
    </row>
    <row r="152" spans="40:54">
      <c r="AN152" s="89"/>
      <c r="AO152" s="89"/>
      <c r="AP152" s="89"/>
      <c r="AQ152" s="89"/>
      <c r="AR152" s="89"/>
      <c r="AS152" s="89"/>
      <c r="AT152" s="89"/>
      <c r="AU152" s="89"/>
      <c r="AV152" s="89"/>
      <c r="AW152" s="89"/>
      <c r="AX152" s="89"/>
      <c r="AY152" s="89"/>
      <c r="AZ152" s="89"/>
      <c r="BA152" s="89"/>
      <c r="BB152" s="89"/>
    </row>
    <row r="153" spans="40:54">
      <c r="AN153" s="89"/>
      <c r="AO153" s="89"/>
      <c r="AP153" s="89"/>
      <c r="AQ153" s="89"/>
      <c r="AR153" s="89"/>
      <c r="AS153" s="89"/>
      <c r="AT153" s="89"/>
      <c r="AU153" s="89"/>
      <c r="AV153" s="89"/>
      <c r="AW153" s="89"/>
      <c r="AX153" s="89"/>
      <c r="AY153" s="89"/>
      <c r="AZ153" s="89"/>
      <c r="BA153" s="89"/>
      <c r="BB153" s="89"/>
    </row>
    <row r="154" spans="40:54">
      <c r="AN154" s="89"/>
      <c r="AO154" s="89"/>
      <c r="AP154" s="89"/>
      <c r="AQ154" s="89"/>
      <c r="AR154" s="89"/>
      <c r="AS154" s="89"/>
      <c r="AT154" s="89"/>
      <c r="AU154" s="89"/>
      <c r="AV154" s="89"/>
      <c r="AW154" s="89"/>
      <c r="AX154" s="89"/>
      <c r="AY154" s="89"/>
      <c r="AZ154" s="89"/>
      <c r="BA154" s="89"/>
      <c r="BB154" s="89"/>
    </row>
    <row r="155" spans="40:54">
      <c r="AN155" s="89"/>
      <c r="AO155" s="89"/>
      <c r="AP155" s="89"/>
      <c r="AQ155" s="89"/>
      <c r="AR155" s="89"/>
      <c r="AS155" s="89"/>
      <c r="AT155" s="89"/>
      <c r="AU155" s="89"/>
      <c r="AV155" s="89"/>
      <c r="AW155" s="89"/>
      <c r="AX155" s="89"/>
      <c r="AY155" s="89"/>
      <c r="AZ155" s="89"/>
      <c r="BA155" s="89"/>
      <c r="BB155" s="89"/>
    </row>
    <row r="156" spans="40:54">
      <c r="AN156" s="89"/>
      <c r="AO156" s="89"/>
      <c r="AP156" s="89"/>
      <c r="AQ156" s="89"/>
      <c r="AR156" s="89"/>
      <c r="AS156" s="89"/>
      <c r="AT156" s="89"/>
      <c r="AU156" s="89"/>
      <c r="AV156" s="89"/>
      <c r="AW156" s="89"/>
      <c r="AX156" s="89"/>
      <c r="AY156" s="89"/>
      <c r="AZ156" s="89"/>
      <c r="BA156" s="89"/>
      <c r="BB156" s="89"/>
    </row>
    <row r="157" spans="40:54">
      <c r="AN157" s="89"/>
      <c r="AO157" s="89"/>
      <c r="AP157" s="89"/>
      <c r="AQ157" s="89"/>
      <c r="AR157" s="89"/>
      <c r="AS157" s="89"/>
      <c r="AT157" s="89"/>
      <c r="AU157" s="89"/>
      <c r="AV157" s="89"/>
      <c r="AW157" s="89"/>
      <c r="AX157" s="89"/>
      <c r="AY157" s="89"/>
      <c r="AZ157" s="89"/>
      <c r="BA157" s="89"/>
      <c r="BB157" s="89"/>
    </row>
    <row r="158" spans="40:54">
      <c r="AN158" s="89"/>
      <c r="AO158" s="89"/>
      <c r="AP158" s="89"/>
      <c r="AQ158" s="89"/>
      <c r="AR158" s="89"/>
      <c r="AS158" s="89"/>
      <c r="AT158" s="89"/>
      <c r="AU158" s="89"/>
      <c r="AV158" s="89"/>
      <c r="AW158" s="89"/>
      <c r="AX158" s="89"/>
      <c r="AY158" s="89"/>
      <c r="AZ158" s="89"/>
      <c r="BA158" s="89"/>
      <c r="BB158" s="89"/>
    </row>
    <row r="159" spans="40:54">
      <c r="AN159" s="89"/>
      <c r="AO159" s="89"/>
      <c r="AP159" s="89"/>
      <c r="AQ159" s="89"/>
      <c r="AR159" s="89"/>
      <c r="AS159" s="89"/>
      <c r="AT159" s="89"/>
      <c r="AU159" s="89"/>
      <c r="AV159" s="89"/>
      <c r="AW159" s="89"/>
      <c r="AX159" s="89"/>
      <c r="AY159" s="89"/>
      <c r="AZ159" s="89"/>
      <c r="BA159" s="89"/>
      <c r="BB159" s="89"/>
    </row>
    <row r="160" spans="40:54">
      <c r="AN160" s="89"/>
      <c r="AO160" s="89"/>
      <c r="AP160" s="89"/>
      <c r="AQ160" s="89"/>
      <c r="AR160" s="89"/>
      <c r="AS160" s="89"/>
      <c r="AT160" s="89"/>
      <c r="AU160" s="89"/>
      <c r="AV160" s="89"/>
      <c r="AW160" s="89"/>
      <c r="AX160" s="89"/>
      <c r="AY160" s="89"/>
      <c r="AZ160" s="89"/>
      <c r="BA160" s="89"/>
      <c r="BB160" s="89"/>
    </row>
    <row r="161" spans="40:54">
      <c r="AN161" s="89"/>
      <c r="AO161" s="89"/>
      <c r="AP161" s="89"/>
      <c r="AQ161" s="89"/>
      <c r="AR161" s="89"/>
      <c r="AS161" s="89"/>
      <c r="AT161" s="89"/>
      <c r="AU161" s="89"/>
      <c r="AV161" s="89"/>
      <c r="AW161" s="89"/>
      <c r="AX161" s="89"/>
      <c r="AY161" s="89"/>
      <c r="AZ161" s="89"/>
      <c r="BA161" s="89"/>
      <c r="BB161" s="89"/>
    </row>
    <row r="162" spans="40:54">
      <c r="AN162" s="89"/>
      <c r="AO162" s="89"/>
      <c r="AP162" s="89"/>
      <c r="AQ162" s="89"/>
      <c r="AR162" s="89"/>
      <c r="AS162" s="89"/>
      <c r="AT162" s="89"/>
      <c r="AU162" s="89"/>
      <c r="AV162" s="89"/>
      <c r="AW162" s="89"/>
      <c r="AX162" s="89"/>
      <c r="AY162" s="89"/>
      <c r="AZ162" s="89"/>
      <c r="BA162" s="89"/>
      <c r="BB162" s="89"/>
    </row>
    <row r="163" spans="40:54">
      <c r="AN163" s="89"/>
      <c r="AO163" s="89"/>
      <c r="AP163" s="89"/>
      <c r="AQ163" s="89"/>
      <c r="AR163" s="89"/>
      <c r="AS163" s="89"/>
      <c r="AT163" s="89"/>
      <c r="AU163" s="89"/>
      <c r="AV163" s="89"/>
      <c r="AW163" s="89"/>
      <c r="AX163" s="89"/>
      <c r="AY163" s="89"/>
      <c r="AZ163" s="89"/>
      <c r="BA163" s="89"/>
      <c r="BB163" s="89"/>
    </row>
    <row r="164" spans="40:54">
      <c r="AN164" s="89"/>
      <c r="AO164" s="89"/>
      <c r="AP164" s="89"/>
      <c r="AQ164" s="89"/>
      <c r="AR164" s="89"/>
      <c r="AS164" s="89"/>
      <c r="AT164" s="89"/>
      <c r="AU164" s="89"/>
      <c r="AV164" s="89"/>
      <c r="AW164" s="89"/>
      <c r="AX164" s="89"/>
      <c r="AY164" s="89"/>
      <c r="AZ164" s="89"/>
      <c r="BA164" s="89"/>
      <c r="BB164" s="89"/>
    </row>
    <row r="165" spans="40:54">
      <c r="AN165" s="89"/>
      <c r="AO165" s="89"/>
      <c r="AP165" s="89"/>
      <c r="AQ165" s="89"/>
      <c r="AR165" s="89"/>
      <c r="AS165" s="89"/>
      <c r="AT165" s="89"/>
      <c r="AU165" s="89"/>
      <c r="AV165" s="89"/>
      <c r="AW165" s="89"/>
      <c r="AX165" s="89"/>
      <c r="AY165" s="89"/>
      <c r="AZ165" s="89"/>
      <c r="BA165" s="89"/>
      <c r="BB165" s="89"/>
    </row>
    <row r="166" spans="40:54">
      <c r="AN166" s="89"/>
      <c r="AO166" s="89"/>
      <c r="AP166" s="89"/>
      <c r="AQ166" s="89"/>
      <c r="AR166" s="89"/>
      <c r="AS166" s="89"/>
      <c r="AT166" s="89"/>
      <c r="AU166" s="89"/>
      <c r="AV166" s="89"/>
      <c r="AW166" s="89"/>
      <c r="AX166" s="89"/>
      <c r="AY166" s="89"/>
      <c r="AZ166" s="89"/>
      <c r="BA166" s="89"/>
      <c r="BB166" s="89"/>
    </row>
    <row r="167" spans="40:54">
      <c r="AN167" s="89"/>
      <c r="AO167" s="89"/>
      <c r="AP167" s="89"/>
      <c r="AQ167" s="89"/>
      <c r="AR167" s="89"/>
      <c r="AS167" s="89"/>
      <c r="AT167" s="89"/>
      <c r="AU167" s="89"/>
      <c r="AV167" s="89"/>
      <c r="AW167" s="89"/>
      <c r="AX167" s="89"/>
      <c r="AY167" s="89"/>
      <c r="AZ167" s="89"/>
      <c r="BA167" s="89"/>
      <c r="BB167" s="89"/>
    </row>
    <row r="168" spans="40:54">
      <c r="AN168" s="89"/>
      <c r="AO168" s="89"/>
      <c r="AP168" s="89"/>
      <c r="AQ168" s="89"/>
      <c r="AR168" s="89"/>
      <c r="AS168" s="89"/>
      <c r="AT168" s="89"/>
      <c r="AU168" s="89"/>
      <c r="AV168" s="89"/>
      <c r="AW168" s="89"/>
      <c r="AX168" s="89"/>
      <c r="AY168" s="89"/>
      <c r="AZ168" s="89"/>
      <c r="BA168" s="89"/>
      <c r="BB168" s="89"/>
    </row>
    <row r="169" spans="40:54">
      <c r="AN169" s="89"/>
      <c r="AO169" s="89"/>
      <c r="AP169" s="89"/>
      <c r="AQ169" s="89"/>
      <c r="AR169" s="89"/>
      <c r="AS169" s="89"/>
      <c r="AT169" s="89"/>
      <c r="AU169" s="89"/>
      <c r="AV169" s="89"/>
      <c r="AW169" s="89"/>
      <c r="AX169" s="89"/>
      <c r="AY169" s="89"/>
      <c r="AZ169" s="89"/>
      <c r="BA169" s="89"/>
      <c r="BB169" s="89"/>
    </row>
    <row r="170" spans="40:54">
      <c r="AN170" s="89"/>
      <c r="AO170" s="89"/>
      <c r="AP170" s="89"/>
      <c r="AQ170" s="89"/>
      <c r="AR170" s="89"/>
      <c r="AS170" s="89"/>
      <c r="AT170" s="89"/>
      <c r="AU170" s="89"/>
      <c r="AV170" s="89"/>
      <c r="AW170" s="89"/>
      <c r="AX170" s="89"/>
      <c r="AY170" s="89"/>
      <c r="AZ170" s="89"/>
      <c r="BA170" s="89"/>
      <c r="BB170" s="89"/>
    </row>
    <row r="171" spans="40:54">
      <c r="AN171" s="89"/>
      <c r="AO171" s="89"/>
      <c r="AP171" s="89"/>
      <c r="AQ171" s="89"/>
      <c r="AR171" s="89"/>
      <c r="AS171" s="89"/>
      <c r="AT171" s="89"/>
      <c r="AU171" s="89"/>
      <c r="AV171" s="89"/>
      <c r="AW171" s="89"/>
      <c r="AX171" s="89"/>
      <c r="AY171" s="89"/>
      <c r="AZ171" s="89"/>
      <c r="BA171" s="89"/>
      <c r="BB171" s="89"/>
    </row>
    <row r="172" spans="40:54">
      <c r="AN172" s="89"/>
      <c r="AO172" s="89"/>
      <c r="AP172" s="89"/>
      <c r="AQ172" s="89"/>
      <c r="AR172" s="89"/>
      <c r="AS172" s="89"/>
      <c r="AT172" s="89"/>
      <c r="AU172" s="89"/>
      <c r="AV172" s="89"/>
      <c r="AW172" s="89"/>
      <c r="AX172" s="89"/>
      <c r="AY172" s="89"/>
      <c r="AZ172" s="89"/>
      <c r="BA172" s="89"/>
      <c r="BB172" s="89"/>
    </row>
    <row r="173" spans="40:54">
      <c r="AN173" s="89"/>
      <c r="AO173" s="89"/>
      <c r="AP173" s="89"/>
      <c r="AQ173" s="89"/>
      <c r="AR173" s="89"/>
      <c r="AS173" s="89"/>
      <c r="AT173" s="89"/>
      <c r="AU173" s="89"/>
      <c r="AV173" s="89"/>
      <c r="AW173" s="89"/>
      <c r="AX173" s="89"/>
      <c r="AY173" s="89"/>
      <c r="AZ173" s="89"/>
      <c r="BA173" s="89"/>
      <c r="BB173" s="89"/>
    </row>
    <row r="174" spans="40:54">
      <c r="AN174" s="89"/>
      <c r="AO174" s="89"/>
      <c r="AP174" s="89"/>
      <c r="AQ174" s="89"/>
      <c r="AR174" s="89"/>
      <c r="AS174" s="89"/>
      <c r="AT174" s="89"/>
      <c r="AU174" s="89"/>
      <c r="AV174" s="89"/>
      <c r="AW174" s="89"/>
      <c r="AX174" s="89"/>
      <c r="AY174" s="89"/>
      <c r="AZ174" s="89"/>
      <c r="BA174" s="89"/>
      <c r="BB174" s="89"/>
    </row>
    <row r="175" spans="40:54">
      <c r="AN175" s="89"/>
      <c r="AO175" s="89"/>
      <c r="AP175" s="89"/>
      <c r="AQ175" s="89"/>
      <c r="AR175" s="89"/>
      <c r="AS175" s="89"/>
      <c r="AT175" s="89"/>
      <c r="AU175" s="89"/>
      <c r="AV175" s="89"/>
      <c r="AW175" s="89"/>
      <c r="AX175" s="89"/>
      <c r="AY175" s="89"/>
      <c r="AZ175" s="89"/>
      <c r="BA175" s="89"/>
      <c r="BB175" s="89"/>
    </row>
    <row r="176" spans="40:54">
      <c r="AN176" s="89"/>
      <c r="AO176" s="89"/>
      <c r="AP176" s="89"/>
      <c r="AQ176" s="89"/>
      <c r="AR176" s="89"/>
      <c r="AS176" s="89"/>
      <c r="AT176" s="89"/>
      <c r="AU176" s="89"/>
      <c r="AV176" s="89"/>
      <c r="AW176" s="89"/>
      <c r="AX176" s="89"/>
      <c r="AY176" s="89"/>
      <c r="AZ176" s="89"/>
      <c r="BA176" s="89"/>
      <c r="BB176" s="89"/>
    </row>
    <row r="177" spans="40:54">
      <c r="AN177" s="89"/>
      <c r="AO177" s="89"/>
      <c r="AP177" s="89"/>
      <c r="AQ177" s="89"/>
      <c r="AR177" s="89"/>
      <c r="AS177" s="89"/>
      <c r="AT177" s="89"/>
      <c r="AU177" s="89"/>
      <c r="AV177" s="89"/>
      <c r="AW177" s="89"/>
      <c r="AX177" s="89"/>
      <c r="AY177" s="89"/>
      <c r="AZ177" s="89"/>
      <c r="BA177" s="89"/>
      <c r="BB177" s="89"/>
    </row>
    <row r="178" spans="40:54">
      <c r="AN178" s="89"/>
      <c r="AO178" s="89"/>
      <c r="AP178" s="89"/>
      <c r="AQ178" s="89"/>
      <c r="AR178" s="89"/>
      <c r="AS178" s="89"/>
      <c r="AT178" s="89"/>
      <c r="AU178" s="89"/>
      <c r="AV178" s="89"/>
      <c r="AW178" s="89"/>
      <c r="AX178" s="89"/>
      <c r="AY178" s="89"/>
      <c r="AZ178" s="89"/>
      <c r="BA178" s="89"/>
      <c r="BB178" s="89"/>
    </row>
    <row r="179" spans="40:54">
      <c r="AN179" s="89"/>
      <c r="AO179" s="89"/>
      <c r="AP179" s="89"/>
      <c r="AQ179" s="89"/>
      <c r="AR179" s="89"/>
      <c r="AS179" s="89"/>
      <c r="AT179" s="89"/>
      <c r="AU179" s="89"/>
      <c r="AV179" s="89"/>
      <c r="AW179" s="89"/>
      <c r="AX179" s="89"/>
      <c r="AY179" s="89"/>
      <c r="AZ179" s="89"/>
      <c r="BA179" s="89"/>
      <c r="BB179" s="89"/>
    </row>
    <row r="180" spans="40:54">
      <c r="AN180" s="89"/>
      <c r="AO180" s="89"/>
      <c r="AP180" s="89"/>
      <c r="AQ180" s="89"/>
      <c r="AR180" s="89"/>
      <c r="AS180" s="89"/>
      <c r="AT180" s="89"/>
      <c r="AU180" s="89"/>
      <c r="AV180" s="89"/>
      <c r="AW180" s="89"/>
      <c r="AX180" s="89"/>
      <c r="AY180" s="89"/>
      <c r="AZ180" s="89"/>
      <c r="BA180" s="89"/>
      <c r="BB180" s="89"/>
    </row>
    <row r="181" spans="40:54">
      <c r="AN181" s="89"/>
      <c r="AO181" s="89"/>
      <c r="AP181" s="89"/>
      <c r="AQ181" s="89"/>
      <c r="AR181" s="89"/>
      <c r="AS181" s="89"/>
      <c r="AT181" s="89"/>
      <c r="AU181" s="89"/>
      <c r="AV181" s="89"/>
      <c r="AW181" s="89"/>
      <c r="AX181" s="89"/>
      <c r="AY181" s="89"/>
      <c r="AZ181" s="89"/>
      <c r="BA181" s="89"/>
      <c r="BB181" s="89"/>
    </row>
    <row r="182" spans="40:54">
      <c r="AN182" s="89"/>
      <c r="AO182" s="89"/>
      <c r="AP182" s="89"/>
      <c r="AQ182" s="89"/>
      <c r="AR182" s="89"/>
      <c r="AS182" s="89"/>
      <c r="AT182" s="89"/>
      <c r="AU182" s="89"/>
      <c r="AV182" s="89"/>
      <c r="AW182" s="89"/>
      <c r="AX182" s="89"/>
      <c r="AY182" s="89"/>
      <c r="AZ182" s="89"/>
      <c r="BA182" s="89"/>
      <c r="BB182" s="89"/>
    </row>
    <row r="183" spans="40:54">
      <c r="AN183" s="89"/>
      <c r="AO183" s="89"/>
      <c r="AP183" s="89"/>
      <c r="AQ183" s="89"/>
      <c r="AR183" s="89"/>
      <c r="AS183" s="89"/>
      <c r="AT183" s="89"/>
      <c r="AU183" s="89"/>
      <c r="AV183" s="89"/>
      <c r="AW183" s="89"/>
      <c r="AX183" s="89"/>
      <c r="AY183" s="89"/>
      <c r="AZ183" s="89"/>
      <c r="BA183" s="89"/>
      <c r="BB183" s="89"/>
    </row>
    <row r="184" spans="40:54">
      <c r="AN184" s="89"/>
      <c r="AO184" s="89"/>
      <c r="AP184" s="89"/>
      <c r="AQ184" s="89"/>
      <c r="AR184" s="89"/>
      <c r="AS184" s="89"/>
      <c r="AT184" s="89"/>
      <c r="AU184" s="89"/>
      <c r="AV184" s="89"/>
      <c r="AW184" s="89"/>
      <c r="AX184" s="89"/>
      <c r="AY184" s="89"/>
      <c r="AZ184" s="89"/>
      <c r="BA184" s="89"/>
      <c r="BB184" s="89"/>
    </row>
    <row r="185" spans="40:54">
      <c r="AN185" s="89"/>
      <c r="AO185" s="89"/>
      <c r="AP185" s="89"/>
      <c r="AQ185" s="89"/>
      <c r="AR185" s="89"/>
      <c r="AS185" s="89"/>
      <c r="AT185" s="89"/>
      <c r="AU185" s="89"/>
      <c r="AV185" s="89"/>
      <c r="AW185" s="89"/>
      <c r="AX185" s="89"/>
      <c r="AY185" s="89"/>
      <c r="AZ185" s="89"/>
      <c r="BA185" s="89"/>
      <c r="BB185" s="89"/>
    </row>
    <row r="186" spans="40:54">
      <c r="AN186" s="89"/>
      <c r="AO186" s="89"/>
      <c r="AP186" s="89"/>
      <c r="AQ186" s="89"/>
      <c r="AR186" s="89"/>
      <c r="AS186" s="89"/>
      <c r="AT186" s="89"/>
      <c r="AU186" s="89"/>
      <c r="AV186" s="89"/>
      <c r="AW186" s="89"/>
      <c r="AX186" s="89"/>
      <c r="AY186" s="89"/>
      <c r="AZ186" s="89"/>
      <c r="BA186" s="89"/>
      <c r="BB186" s="89"/>
    </row>
    <row r="187" spans="40:54">
      <c r="AN187" s="89"/>
      <c r="AO187" s="89"/>
      <c r="AP187" s="89"/>
      <c r="AQ187" s="89"/>
      <c r="AR187" s="89"/>
      <c r="AS187" s="89"/>
      <c r="AT187" s="89"/>
      <c r="AU187" s="89"/>
      <c r="AV187" s="89"/>
      <c r="AW187" s="89"/>
      <c r="AX187" s="89"/>
      <c r="AY187" s="89"/>
      <c r="AZ187" s="89"/>
      <c r="BA187" s="89"/>
      <c r="BB187" s="89"/>
    </row>
    <row r="188" spans="40:54">
      <c r="AN188" s="89"/>
      <c r="AO188" s="89"/>
      <c r="AP188" s="89"/>
      <c r="AQ188" s="89"/>
      <c r="AR188" s="89"/>
      <c r="AS188" s="89"/>
      <c r="AT188" s="89"/>
      <c r="AU188" s="89"/>
      <c r="AV188" s="89"/>
      <c r="AW188" s="89"/>
      <c r="AX188" s="89"/>
      <c r="AY188" s="89"/>
      <c r="AZ188" s="89"/>
      <c r="BA188" s="89"/>
      <c r="BB188" s="89"/>
    </row>
    <row r="189" spans="40:54">
      <c r="AN189" s="89"/>
      <c r="AO189" s="89"/>
      <c r="AP189" s="89"/>
      <c r="AQ189" s="89"/>
      <c r="AR189" s="89"/>
      <c r="AS189" s="89"/>
      <c r="AT189" s="89"/>
      <c r="AU189" s="89"/>
      <c r="AV189" s="89"/>
      <c r="AW189" s="89"/>
      <c r="AX189" s="89"/>
      <c r="AY189" s="89"/>
      <c r="AZ189" s="89"/>
      <c r="BA189" s="89"/>
      <c r="BB189" s="89"/>
    </row>
    <row r="190" spans="40:54">
      <c r="AN190" s="89"/>
      <c r="AO190" s="89"/>
      <c r="AP190" s="89"/>
      <c r="AQ190" s="89"/>
      <c r="AR190" s="89"/>
      <c r="AS190" s="89"/>
      <c r="AT190" s="89"/>
      <c r="AU190" s="89"/>
      <c r="AV190" s="89"/>
      <c r="AW190" s="89"/>
      <c r="AX190" s="89"/>
      <c r="AY190" s="89"/>
      <c r="AZ190" s="89"/>
      <c r="BA190" s="89"/>
      <c r="BB190" s="89"/>
    </row>
    <row r="191" spans="40:54">
      <c r="AN191" s="89"/>
      <c r="AO191" s="89"/>
      <c r="AP191" s="89"/>
      <c r="AQ191" s="89"/>
      <c r="AR191" s="89"/>
      <c r="AS191" s="89"/>
      <c r="AT191" s="89"/>
      <c r="AU191" s="89"/>
      <c r="AV191" s="89"/>
      <c r="AW191" s="89"/>
      <c r="AX191" s="89"/>
      <c r="AY191" s="89"/>
      <c r="AZ191" s="89"/>
      <c r="BA191" s="89"/>
      <c r="BB191" s="89"/>
    </row>
    <row r="192" spans="40:54">
      <c r="AN192" s="89"/>
      <c r="AO192" s="89"/>
      <c r="AP192" s="89"/>
      <c r="AQ192" s="89"/>
      <c r="AR192" s="89"/>
      <c r="AS192" s="89"/>
      <c r="AT192" s="89"/>
      <c r="AU192" s="89"/>
      <c r="AV192" s="89"/>
      <c r="AW192" s="89"/>
      <c r="AX192" s="89"/>
      <c r="AY192" s="89"/>
      <c r="AZ192" s="89"/>
      <c r="BA192" s="89"/>
      <c r="BB192" s="89"/>
    </row>
    <row r="193" spans="40:54">
      <c r="AN193" s="89"/>
      <c r="AO193" s="89"/>
      <c r="AP193" s="89"/>
      <c r="AQ193" s="89"/>
      <c r="AR193" s="89"/>
      <c r="AS193" s="89"/>
      <c r="AT193" s="89"/>
      <c r="AU193" s="89"/>
      <c r="AV193" s="89"/>
      <c r="AW193" s="89"/>
      <c r="AX193" s="89"/>
      <c r="AY193" s="89"/>
      <c r="AZ193" s="89"/>
      <c r="BA193" s="89"/>
      <c r="BB193" s="89"/>
    </row>
    <row r="194" spans="40:54">
      <c r="AN194" s="89"/>
      <c r="AO194" s="89"/>
      <c r="AP194" s="89"/>
      <c r="AQ194" s="89"/>
      <c r="AR194" s="89"/>
      <c r="AS194" s="89"/>
      <c r="AT194" s="89"/>
      <c r="AU194" s="89"/>
      <c r="AV194" s="89"/>
      <c r="AW194" s="89"/>
      <c r="AX194" s="89"/>
      <c r="AY194" s="89"/>
      <c r="AZ194" s="89"/>
      <c r="BA194" s="89"/>
      <c r="BB194" s="89"/>
    </row>
    <row r="195" spans="40:54">
      <c r="AN195" s="89"/>
      <c r="AO195" s="89"/>
      <c r="AP195" s="89"/>
      <c r="AQ195" s="89"/>
      <c r="AR195" s="89"/>
      <c r="AS195" s="89"/>
      <c r="AT195" s="89"/>
      <c r="AU195" s="89"/>
      <c r="AV195" s="89"/>
      <c r="AW195" s="89"/>
      <c r="AX195" s="89"/>
      <c r="AY195" s="89"/>
      <c r="AZ195" s="89"/>
      <c r="BA195" s="89"/>
      <c r="BB195" s="89"/>
    </row>
    <row r="196" spans="40:54">
      <c r="AN196" s="89"/>
      <c r="AO196" s="89"/>
      <c r="AP196" s="89"/>
      <c r="AQ196" s="89"/>
      <c r="AR196" s="89"/>
      <c r="AS196" s="89"/>
      <c r="AT196" s="89"/>
      <c r="AU196" s="89"/>
      <c r="AV196" s="89"/>
      <c r="AW196" s="89"/>
      <c r="AX196" s="89"/>
      <c r="AY196" s="89"/>
      <c r="AZ196" s="89"/>
      <c r="BA196" s="89"/>
      <c r="BB196" s="89"/>
    </row>
    <row r="197" spans="40:54">
      <c r="AN197" s="89"/>
      <c r="AO197" s="89"/>
      <c r="AP197" s="89"/>
      <c r="AQ197" s="89"/>
      <c r="AR197" s="89"/>
      <c r="AS197" s="89"/>
      <c r="AT197" s="89"/>
      <c r="AU197" s="89"/>
      <c r="AV197" s="89"/>
      <c r="AW197" s="89"/>
      <c r="AX197" s="89"/>
      <c r="AY197" s="89"/>
      <c r="AZ197" s="89"/>
      <c r="BA197" s="89"/>
      <c r="BB197" s="89"/>
    </row>
    <row r="198" spans="40:54">
      <c r="AN198" s="89"/>
      <c r="AO198" s="89"/>
      <c r="AP198" s="89"/>
      <c r="AQ198" s="89"/>
      <c r="AR198" s="89"/>
      <c r="AS198" s="89"/>
      <c r="AT198" s="89"/>
      <c r="AU198" s="89"/>
      <c r="AV198" s="89"/>
      <c r="AW198" s="89"/>
      <c r="AX198" s="89"/>
      <c r="AY198" s="89"/>
      <c r="AZ198" s="89"/>
      <c r="BA198" s="89"/>
      <c r="BB198" s="89"/>
    </row>
    <row r="199" spans="40:54">
      <c r="AN199" s="89"/>
      <c r="AO199" s="89"/>
      <c r="AP199" s="89"/>
      <c r="AQ199" s="89"/>
      <c r="AR199" s="89"/>
      <c r="AS199" s="89"/>
      <c r="AT199" s="89"/>
      <c r="AU199" s="89"/>
      <c r="AV199" s="89"/>
      <c r="AW199" s="89"/>
      <c r="AX199" s="89"/>
      <c r="AY199" s="89"/>
      <c r="AZ199" s="89"/>
      <c r="BA199" s="89"/>
      <c r="BB199" s="89"/>
    </row>
    <row r="200" spans="40:54">
      <c r="AN200" s="89"/>
      <c r="AO200" s="89"/>
      <c r="AP200" s="89"/>
      <c r="AQ200" s="89"/>
      <c r="AR200" s="89"/>
      <c r="AS200" s="89"/>
      <c r="AT200" s="89"/>
      <c r="AU200" s="89"/>
      <c r="AV200" s="89"/>
      <c r="AW200" s="89"/>
      <c r="AX200" s="89"/>
      <c r="AY200" s="89"/>
      <c r="AZ200" s="89"/>
      <c r="BA200" s="89"/>
      <c r="BB200" s="89"/>
    </row>
    <row r="201" spans="40:54">
      <c r="AN201" s="89"/>
      <c r="AO201" s="89"/>
      <c r="AP201" s="89"/>
      <c r="AQ201" s="89"/>
      <c r="AR201" s="89"/>
      <c r="AS201" s="89"/>
      <c r="AT201" s="89"/>
      <c r="AU201" s="89"/>
      <c r="AV201" s="89"/>
      <c r="AW201" s="89"/>
      <c r="AX201" s="89"/>
      <c r="AY201" s="89"/>
      <c r="AZ201" s="89"/>
      <c r="BA201" s="89"/>
      <c r="BB201" s="89"/>
    </row>
    <row r="202" spans="40:54">
      <c r="AN202" s="89"/>
      <c r="AO202" s="89"/>
      <c r="AP202" s="89"/>
      <c r="AQ202" s="89"/>
      <c r="AR202" s="89"/>
      <c r="AS202" s="89"/>
      <c r="AT202" s="89"/>
      <c r="AU202" s="89"/>
      <c r="AV202" s="89"/>
      <c r="AW202" s="89"/>
      <c r="AX202" s="89"/>
      <c r="AY202" s="89"/>
      <c r="AZ202" s="89"/>
      <c r="BA202" s="89"/>
      <c r="BB202" s="89"/>
    </row>
    <row r="203" spans="40:54">
      <c r="AN203" s="89"/>
      <c r="AO203" s="89"/>
      <c r="AP203" s="89"/>
      <c r="AQ203" s="89"/>
      <c r="AR203" s="89"/>
      <c r="AS203" s="89"/>
      <c r="AT203" s="89"/>
      <c r="AU203" s="89"/>
      <c r="AV203" s="89"/>
      <c r="AW203" s="89"/>
      <c r="AX203" s="89"/>
      <c r="AY203" s="89"/>
      <c r="AZ203" s="89"/>
      <c r="BA203" s="89"/>
      <c r="BB203" s="89"/>
    </row>
    <row r="204" spans="40:54">
      <c r="AN204" s="89"/>
      <c r="AO204" s="89"/>
      <c r="AP204" s="89"/>
      <c r="AQ204" s="89"/>
      <c r="AR204" s="89"/>
      <c r="AS204" s="89"/>
      <c r="AT204" s="89"/>
      <c r="AU204" s="89"/>
      <c r="AV204" s="89"/>
      <c r="AW204" s="89"/>
      <c r="AX204" s="89"/>
      <c r="AY204" s="89"/>
      <c r="AZ204" s="89"/>
      <c r="BA204" s="89"/>
      <c r="BB204" s="89"/>
    </row>
    <row r="205" spans="40:54">
      <c r="AN205" s="89"/>
      <c r="AO205" s="89"/>
      <c r="AP205" s="89"/>
      <c r="AQ205" s="89"/>
      <c r="AR205" s="89"/>
      <c r="AS205" s="89"/>
      <c r="AT205" s="89"/>
      <c r="AU205" s="89"/>
      <c r="AV205" s="89"/>
      <c r="AW205" s="89"/>
      <c r="AX205" s="89"/>
      <c r="AY205" s="89"/>
      <c r="AZ205" s="89"/>
      <c r="BA205" s="89"/>
      <c r="BB205" s="89"/>
    </row>
    <row r="206" spans="40:54">
      <c r="AN206" s="89"/>
      <c r="AO206" s="89"/>
      <c r="AP206" s="89"/>
      <c r="AQ206" s="89"/>
      <c r="AR206" s="89"/>
      <c r="AS206" s="89"/>
      <c r="AT206" s="89"/>
      <c r="AU206" s="89"/>
      <c r="AV206" s="89"/>
      <c r="AW206" s="89"/>
      <c r="AX206" s="89"/>
      <c r="AY206" s="89"/>
      <c r="AZ206" s="89"/>
      <c r="BA206" s="89"/>
      <c r="BB206" s="89"/>
    </row>
    <row r="207" spans="40:54">
      <c r="AN207" s="89"/>
      <c r="AO207" s="89"/>
      <c r="AP207" s="89"/>
      <c r="AQ207" s="89"/>
      <c r="AR207" s="89"/>
      <c r="AS207" s="89"/>
      <c r="AT207" s="89"/>
      <c r="AU207" s="89"/>
      <c r="AV207" s="89"/>
      <c r="AW207" s="89"/>
      <c r="AX207" s="89"/>
      <c r="AY207" s="89"/>
      <c r="AZ207" s="89"/>
      <c r="BA207" s="89"/>
      <c r="BB207" s="89"/>
    </row>
    <row r="208" spans="40:54">
      <c r="AN208" s="89"/>
      <c r="AO208" s="89"/>
      <c r="AP208" s="89"/>
      <c r="AQ208" s="89"/>
      <c r="AR208" s="89"/>
      <c r="AS208" s="89"/>
      <c r="AT208" s="89"/>
      <c r="AU208" s="89"/>
      <c r="AV208" s="89"/>
      <c r="AW208" s="89"/>
      <c r="AX208" s="89"/>
      <c r="AY208" s="89"/>
      <c r="AZ208" s="89"/>
      <c r="BA208" s="89"/>
      <c r="BB208" s="89"/>
    </row>
    <row r="209" spans="40:54">
      <c r="AN209" s="89"/>
      <c r="AO209" s="89"/>
      <c r="AP209" s="89"/>
      <c r="AQ209" s="89"/>
      <c r="AR209" s="89"/>
      <c r="AS209" s="89"/>
      <c r="AT209" s="89"/>
      <c r="AU209" s="89"/>
      <c r="AV209" s="89"/>
      <c r="AW209" s="89"/>
      <c r="AX209" s="89"/>
      <c r="AY209" s="89"/>
      <c r="AZ209" s="89"/>
      <c r="BA209" s="89"/>
      <c r="BB209" s="89"/>
    </row>
    <row r="210" spans="40:54">
      <c r="AN210" s="89"/>
      <c r="AO210" s="89"/>
      <c r="AP210" s="89"/>
      <c r="AQ210" s="89"/>
      <c r="AR210" s="89"/>
      <c r="AS210" s="89"/>
      <c r="AT210" s="89"/>
      <c r="AU210" s="89"/>
      <c r="AV210" s="89"/>
      <c r="AW210" s="89"/>
      <c r="AX210" s="89"/>
      <c r="AY210" s="89"/>
      <c r="AZ210" s="89"/>
      <c r="BA210" s="89"/>
      <c r="BB210" s="89"/>
    </row>
    <row r="211" spans="40:54">
      <c r="AN211" s="89"/>
      <c r="AO211" s="89"/>
      <c r="AP211" s="89"/>
      <c r="AQ211" s="89"/>
      <c r="AR211" s="89"/>
      <c r="AS211" s="89"/>
      <c r="AT211" s="89"/>
      <c r="AU211" s="89"/>
      <c r="AV211" s="89"/>
      <c r="AW211" s="89"/>
      <c r="AX211" s="89"/>
      <c r="AY211" s="89"/>
      <c r="AZ211" s="89"/>
      <c r="BA211" s="89"/>
      <c r="BB211" s="89"/>
    </row>
    <row r="212" spans="40:54">
      <c r="AN212" s="89"/>
      <c r="AO212" s="89"/>
      <c r="AP212" s="89"/>
      <c r="AQ212" s="89"/>
      <c r="AR212" s="89"/>
      <c r="AS212" s="89"/>
      <c r="AT212" s="89"/>
      <c r="AU212" s="89"/>
      <c r="AV212" s="89"/>
      <c r="AW212" s="89"/>
      <c r="AX212" s="89"/>
      <c r="AY212" s="89"/>
      <c r="AZ212" s="89"/>
      <c r="BA212" s="89"/>
      <c r="BB212" s="89"/>
    </row>
    <row r="213" spans="40:54">
      <c r="AN213" s="89"/>
      <c r="AO213" s="89"/>
      <c r="AP213" s="89"/>
      <c r="AQ213" s="89"/>
      <c r="AR213" s="89"/>
      <c r="AS213" s="89"/>
      <c r="AT213" s="89"/>
      <c r="AU213" s="89"/>
      <c r="AV213" s="89"/>
      <c r="AW213" s="89"/>
      <c r="AX213" s="89"/>
      <c r="AY213" s="89"/>
      <c r="AZ213" s="89"/>
      <c r="BA213" s="89"/>
      <c r="BB213" s="89"/>
    </row>
    <row r="214" spans="40:54">
      <c r="AN214" s="89"/>
      <c r="AO214" s="89"/>
      <c r="AP214" s="89"/>
      <c r="AQ214" s="89"/>
      <c r="AR214" s="89"/>
      <c r="AS214" s="89"/>
      <c r="AT214" s="89"/>
      <c r="AU214" s="89"/>
      <c r="AV214" s="89"/>
      <c r="AW214" s="89"/>
      <c r="AX214" s="89"/>
      <c r="AY214" s="89"/>
      <c r="AZ214" s="89"/>
      <c r="BA214" s="89"/>
      <c r="BB214" s="89"/>
    </row>
    <row r="215" spans="40:54">
      <c r="AN215" s="89"/>
      <c r="AO215" s="89"/>
      <c r="AP215" s="89"/>
      <c r="AQ215" s="89"/>
      <c r="AR215" s="89"/>
      <c r="AS215" s="89"/>
      <c r="AT215" s="89"/>
      <c r="AU215" s="89"/>
      <c r="AV215" s="89"/>
      <c r="AW215" s="89"/>
      <c r="AX215" s="89"/>
      <c r="AY215" s="89"/>
      <c r="AZ215" s="89"/>
      <c r="BA215" s="89"/>
      <c r="BB215" s="89"/>
    </row>
    <row r="216" spans="40:54">
      <c r="AN216" s="89"/>
      <c r="AO216" s="89"/>
      <c r="AP216" s="89"/>
      <c r="AQ216" s="89"/>
      <c r="AR216" s="89"/>
      <c r="AS216" s="89"/>
      <c r="AT216" s="89"/>
      <c r="AU216" s="89"/>
      <c r="AV216" s="89"/>
      <c r="AW216" s="89"/>
      <c r="AX216" s="89"/>
      <c r="AY216" s="89"/>
      <c r="AZ216" s="89"/>
      <c r="BA216" s="89"/>
      <c r="BB216" s="89"/>
    </row>
    <row r="217" spans="40:54">
      <c r="AN217" s="89"/>
      <c r="AO217" s="89"/>
      <c r="AP217" s="89"/>
      <c r="AQ217" s="89"/>
      <c r="AR217" s="89"/>
      <c r="AS217" s="89"/>
      <c r="AT217" s="89"/>
      <c r="AU217" s="89"/>
      <c r="AV217" s="89"/>
      <c r="AW217" s="89"/>
      <c r="AX217" s="89"/>
      <c r="AY217" s="89"/>
      <c r="AZ217" s="89"/>
      <c r="BA217" s="89"/>
      <c r="BB217" s="89"/>
    </row>
    <row r="218" spans="40:54">
      <c r="AN218" s="89"/>
      <c r="AO218" s="89"/>
      <c r="AP218" s="89"/>
      <c r="AQ218" s="89"/>
      <c r="AR218" s="89"/>
      <c r="AS218" s="89"/>
      <c r="AT218" s="89"/>
      <c r="AU218" s="89"/>
      <c r="AV218" s="89"/>
      <c r="AW218" s="89"/>
      <c r="AX218" s="89"/>
      <c r="AY218" s="89"/>
      <c r="AZ218" s="89"/>
      <c r="BA218" s="89"/>
      <c r="BB218" s="89"/>
    </row>
    <row r="219" spans="40:54">
      <c r="AN219" s="89"/>
      <c r="AO219" s="89"/>
      <c r="AP219" s="89"/>
      <c r="AQ219" s="89"/>
      <c r="AR219" s="89"/>
      <c r="AS219" s="89"/>
      <c r="AT219" s="89"/>
      <c r="AU219" s="89"/>
      <c r="AV219" s="89"/>
      <c r="AW219" s="89"/>
      <c r="AX219" s="89"/>
      <c r="AY219" s="89"/>
      <c r="AZ219" s="89"/>
      <c r="BA219" s="89"/>
      <c r="BB219" s="89"/>
    </row>
    <row r="220" spans="40:54">
      <c r="AN220" s="89"/>
      <c r="AO220" s="89"/>
      <c r="AP220" s="89"/>
      <c r="AQ220" s="89"/>
      <c r="AR220" s="89"/>
      <c r="AS220" s="89"/>
      <c r="AT220" s="89"/>
      <c r="AU220" s="89"/>
      <c r="AV220" s="89"/>
      <c r="AW220" s="89"/>
      <c r="AX220" s="89"/>
      <c r="AY220" s="89"/>
      <c r="AZ220" s="89"/>
      <c r="BA220" s="89"/>
      <c r="BB220" s="89"/>
    </row>
    <row r="221" spans="40:54">
      <c r="AN221" s="89"/>
      <c r="AO221" s="89"/>
      <c r="AP221" s="89"/>
      <c r="AQ221" s="89"/>
      <c r="AR221" s="89"/>
      <c r="AS221" s="89"/>
      <c r="AT221" s="89"/>
      <c r="AU221" s="89"/>
      <c r="AV221" s="89"/>
      <c r="AW221" s="89"/>
      <c r="AX221" s="89"/>
      <c r="AY221" s="89"/>
      <c r="AZ221" s="89"/>
      <c r="BA221" s="89"/>
      <c r="BB221" s="89"/>
    </row>
    <row r="222" spans="40:54">
      <c r="AN222" s="89"/>
      <c r="AO222" s="89"/>
      <c r="AP222" s="89"/>
      <c r="AQ222" s="89"/>
      <c r="AR222" s="89"/>
      <c r="AS222" s="89"/>
      <c r="AT222" s="89"/>
      <c r="AU222" s="89"/>
      <c r="AV222" s="89"/>
      <c r="AW222" s="89"/>
      <c r="AX222" s="89"/>
      <c r="AY222" s="89"/>
      <c r="AZ222" s="89"/>
      <c r="BA222" s="89"/>
      <c r="BB222" s="89"/>
    </row>
    <row r="223" spans="40:54">
      <c r="AN223" s="89"/>
      <c r="AO223" s="89"/>
      <c r="AP223" s="89"/>
      <c r="AQ223" s="89"/>
      <c r="AR223" s="89"/>
      <c r="AS223" s="89"/>
      <c r="AT223" s="89"/>
      <c r="AU223" s="89"/>
      <c r="AV223" s="89"/>
      <c r="AW223" s="89"/>
      <c r="AX223" s="89"/>
      <c r="AY223" s="89"/>
      <c r="AZ223" s="89"/>
      <c r="BA223" s="89"/>
      <c r="BB223" s="89"/>
    </row>
    <row r="224" spans="40:54">
      <c r="AN224" s="89"/>
      <c r="AO224" s="89"/>
      <c r="AP224" s="89"/>
      <c r="AQ224" s="89"/>
      <c r="AR224" s="89"/>
      <c r="AS224" s="89"/>
      <c r="AT224" s="89"/>
      <c r="AU224" s="89"/>
      <c r="AV224" s="89"/>
      <c r="AW224" s="89"/>
      <c r="AX224" s="89"/>
      <c r="AY224" s="89"/>
      <c r="AZ224" s="89"/>
      <c r="BA224" s="89"/>
      <c r="BB224" s="89"/>
    </row>
    <row r="225" spans="40:54">
      <c r="AN225" s="89"/>
      <c r="AO225" s="89"/>
      <c r="AP225" s="89"/>
      <c r="AQ225" s="89"/>
      <c r="AR225" s="89"/>
      <c r="AS225" s="89"/>
      <c r="AT225" s="89"/>
      <c r="AU225" s="89"/>
      <c r="AV225" s="89"/>
      <c r="AW225" s="89"/>
      <c r="AX225" s="89"/>
      <c r="AY225" s="89"/>
      <c r="AZ225" s="89"/>
      <c r="BA225" s="89"/>
      <c r="BB225" s="89"/>
    </row>
    <row r="226" spans="40:54">
      <c r="AN226" s="89"/>
      <c r="AO226" s="89"/>
      <c r="AP226" s="89"/>
      <c r="AQ226" s="89"/>
      <c r="AR226" s="89"/>
      <c r="AS226" s="89"/>
      <c r="AT226" s="89"/>
      <c r="AU226" s="89"/>
      <c r="AV226" s="89"/>
      <c r="AW226" s="89"/>
      <c r="AX226" s="89"/>
      <c r="AY226" s="89"/>
      <c r="AZ226" s="89"/>
      <c r="BA226" s="89"/>
      <c r="BB226" s="89"/>
    </row>
    <row r="227" spans="40:54">
      <c r="AN227" s="89"/>
      <c r="AO227" s="89"/>
      <c r="AP227" s="89"/>
      <c r="AQ227" s="89"/>
      <c r="AR227" s="89"/>
      <c r="AS227" s="89"/>
      <c r="AT227" s="89"/>
      <c r="AU227" s="89"/>
      <c r="AV227" s="89"/>
      <c r="AW227" s="89"/>
      <c r="AX227" s="89"/>
      <c r="AY227" s="89"/>
      <c r="AZ227" s="89"/>
      <c r="BA227" s="89"/>
      <c r="BB227" s="89"/>
    </row>
    <row r="228" spans="40:54">
      <c r="AN228" s="89"/>
      <c r="AO228" s="89"/>
      <c r="AP228" s="89"/>
      <c r="AQ228" s="89"/>
      <c r="AR228" s="89"/>
      <c r="AS228" s="89"/>
      <c r="AT228" s="89"/>
      <c r="AU228" s="89"/>
      <c r="AV228" s="89"/>
      <c r="AW228" s="89"/>
      <c r="AX228" s="89"/>
      <c r="AY228" s="89"/>
      <c r="AZ228" s="89"/>
      <c r="BA228" s="89"/>
      <c r="BB228" s="89"/>
    </row>
    <row r="229" spans="40:54">
      <c r="AN229" s="89"/>
      <c r="AO229" s="89"/>
      <c r="AP229" s="89"/>
      <c r="AQ229" s="89"/>
      <c r="AR229" s="89"/>
      <c r="AS229" s="89"/>
      <c r="AT229" s="89"/>
      <c r="AU229" s="89"/>
      <c r="AV229" s="89"/>
      <c r="AW229" s="89"/>
      <c r="AX229" s="89"/>
      <c r="AY229" s="89"/>
      <c r="AZ229" s="89"/>
      <c r="BA229" s="89"/>
      <c r="BB229" s="89"/>
    </row>
    <row r="230" spans="40:54">
      <c r="AN230" s="89"/>
      <c r="AO230" s="89"/>
      <c r="AP230" s="89"/>
      <c r="AQ230" s="89"/>
      <c r="AR230" s="89"/>
      <c r="AS230" s="89"/>
      <c r="AT230" s="89"/>
      <c r="AU230" s="89"/>
      <c r="AV230" s="89"/>
      <c r="AW230" s="89"/>
      <c r="AX230" s="89"/>
      <c r="AY230" s="89"/>
      <c r="AZ230" s="89"/>
      <c r="BA230" s="89"/>
      <c r="BB230" s="89"/>
    </row>
    <row r="231" spans="40:54">
      <c r="AN231" s="89"/>
      <c r="AO231" s="89"/>
      <c r="AP231" s="89"/>
      <c r="AQ231" s="89"/>
      <c r="AR231" s="89"/>
      <c r="AS231" s="89"/>
      <c r="AT231" s="89"/>
      <c r="AU231" s="89"/>
      <c r="AV231" s="89"/>
      <c r="AW231" s="89"/>
      <c r="AX231" s="89"/>
      <c r="AY231" s="89"/>
      <c r="AZ231" s="89"/>
      <c r="BA231" s="89"/>
      <c r="BB231" s="89"/>
    </row>
    <row r="232" spans="40:54">
      <c r="AN232" s="89"/>
      <c r="AO232" s="89"/>
      <c r="AP232" s="89"/>
      <c r="AQ232" s="89"/>
      <c r="AR232" s="89"/>
      <c r="AS232" s="89"/>
      <c r="AT232" s="89"/>
      <c r="AU232" s="89"/>
      <c r="AV232" s="89"/>
      <c r="AW232" s="89"/>
      <c r="AX232" s="89"/>
      <c r="AY232" s="89"/>
      <c r="AZ232" s="89"/>
      <c r="BA232" s="89"/>
      <c r="BB232" s="89"/>
    </row>
    <row r="233" spans="40:54">
      <c r="AN233" s="89"/>
      <c r="AO233" s="89"/>
      <c r="AP233" s="89"/>
      <c r="AQ233" s="89"/>
      <c r="AR233" s="89"/>
      <c r="AS233" s="89"/>
      <c r="AT233" s="89"/>
      <c r="AU233" s="89"/>
      <c r="AV233" s="89"/>
      <c r="AW233" s="89"/>
      <c r="AX233" s="89"/>
      <c r="AY233" s="89"/>
      <c r="AZ233" s="89"/>
      <c r="BA233" s="89"/>
      <c r="BB233" s="89"/>
    </row>
    <row r="234" spans="40:54">
      <c r="AN234" s="89"/>
      <c r="AO234" s="89"/>
      <c r="AP234" s="89"/>
      <c r="AQ234" s="89"/>
      <c r="AR234" s="89"/>
      <c r="AS234" s="89"/>
      <c r="AT234" s="89"/>
      <c r="AU234" s="89"/>
      <c r="AV234" s="89"/>
      <c r="AW234" s="89"/>
      <c r="AX234" s="89"/>
      <c r="AY234" s="89"/>
      <c r="AZ234" s="89"/>
      <c r="BA234" s="89"/>
      <c r="BB234" s="89"/>
    </row>
    <row r="235" spans="40:54">
      <c r="AN235" s="89"/>
      <c r="AO235" s="89"/>
      <c r="AP235" s="89"/>
      <c r="AQ235" s="89"/>
      <c r="AR235" s="89"/>
      <c r="AS235" s="89"/>
      <c r="AT235" s="89"/>
      <c r="AU235" s="89"/>
      <c r="AV235" s="89"/>
      <c r="AW235" s="89"/>
      <c r="AX235" s="89"/>
      <c r="AY235" s="89"/>
      <c r="AZ235" s="89"/>
      <c r="BA235" s="89"/>
      <c r="BB235" s="89"/>
    </row>
    <row r="236" spans="40:54">
      <c r="AN236" s="89"/>
      <c r="AO236" s="89"/>
      <c r="AP236" s="89"/>
      <c r="AQ236" s="89"/>
      <c r="AR236" s="89"/>
      <c r="AS236" s="89"/>
      <c r="AT236" s="89"/>
      <c r="AU236" s="89"/>
      <c r="AV236" s="89"/>
      <c r="AW236" s="89"/>
      <c r="AX236" s="89"/>
      <c r="AY236" s="89"/>
      <c r="AZ236" s="89"/>
      <c r="BA236" s="89"/>
      <c r="BB236" s="89"/>
    </row>
    <row r="237" spans="40:54">
      <c r="AN237" s="89"/>
      <c r="AO237" s="89"/>
      <c r="AP237" s="89"/>
      <c r="AQ237" s="89"/>
      <c r="AR237" s="89"/>
      <c r="AS237" s="89"/>
      <c r="AT237" s="89"/>
      <c r="AU237" s="89"/>
      <c r="AV237" s="89"/>
      <c r="AW237" s="89"/>
      <c r="AX237" s="89"/>
      <c r="AY237" s="89"/>
      <c r="AZ237" s="89"/>
      <c r="BA237" s="89"/>
      <c r="BB237" s="89"/>
    </row>
    <row r="238" spans="40:54">
      <c r="AN238" s="89"/>
      <c r="AO238" s="89"/>
      <c r="AP238" s="89"/>
      <c r="AQ238" s="89"/>
      <c r="AR238" s="89"/>
      <c r="AS238" s="89"/>
      <c r="AT238" s="89"/>
      <c r="AU238" s="89"/>
      <c r="AV238" s="89"/>
      <c r="AW238" s="89"/>
      <c r="AX238" s="89"/>
      <c r="AY238" s="89"/>
      <c r="AZ238" s="89"/>
      <c r="BA238" s="89"/>
      <c r="BB238" s="89"/>
    </row>
    <row r="239" spans="40:54">
      <c r="AN239" s="89"/>
      <c r="AO239" s="89"/>
      <c r="AP239" s="89"/>
      <c r="AQ239" s="89"/>
      <c r="AR239" s="89"/>
      <c r="AS239" s="89"/>
      <c r="AT239" s="89"/>
      <c r="AU239" s="89"/>
      <c r="AV239" s="89"/>
      <c r="AW239" s="89"/>
      <c r="AX239" s="89"/>
      <c r="AY239" s="89"/>
      <c r="AZ239" s="89"/>
      <c r="BA239" s="89"/>
      <c r="BB239" s="89"/>
    </row>
    <row r="240" spans="40:54">
      <c r="AN240" s="89"/>
      <c r="AO240" s="89"/>
      <c r="AP240" s="89"/>
      <c r="AQ240" s="89"/>
      <c r="AR240" s="89"/>
      <c r="AS240" s="89"/>
      <c r="AT240" s="89"/>
      <c r="AU240" s="89"/>
      <c r="AV240" s="89"/>
      <c r="AW240" s="89"/>
      <c r="AX240" s="89"/>
      <c r="AY240" s="89"/>
      <c r="AZ240" s="89"/>
      <c r="BA240" s="89"/>
      <c r="BB240" s="89"/>
    </row>
    <row r="241" spans="40:54">
      <c r="AN241" s="89"/>
      <c r="AO241" s="89"/>
      <c r="AP241" s="89"/>
      <c r="AQ241" s="89"/>
      <c r="AR241" s="89"/>
      <c r="AS241" s="89"/>
      <c r="AT241" s="89"/>
      <c r="AU241" s="89"/>
      <c r="AV241" s="89"/>
      <c r="AW241" s="89"/>
      <c r="AX241" s="89"/>
      <c r="AY241" s="89"/>
      <c r="AZ241" s="89"/>
      <c r="BA241" s="89"/>
      <c r="BB241" s="89"/>
    </row>
    <row r="242" spans="40:54">
      <c r="AN242" s="89"/>
      <c r="AO242" s="89"/>
      <c r="AP242" s="89"/>
      <c r="AQ242" s="89"/>
      <c r="AR242" s="89"/>
      <c r="AS242" s="89"/>
      <c r="AT242" s="89"/>
      <c r="AU242" s="89"/>
      <c r="AV242" s="89"/>
      <c r="AW242" s="89"/>
      <c r="AX242" s="89"/>
      <c r="AY242" s="89"/>
      <c r="AZ242" s="89"/>
      <c r="BA242" s="89"/>
      <c r="BB242" s="89"/>
    </row>
    <row r="243" spans="40:54">
      <c r="AN243" s="89"/>
      <c r="AO243" s="89"/>
      <c r="AP243" s="89"/>
      <c r="AQ243" s="89"/>
      <c r="AR243" s="89"/>
      <c r="AS243" s="89"/>
      <c r="AT243" s="89"/>
      <c r="AU243" s="89"/>
      <c r="AV243" s="89"/>
      <c r="AW243" s="89"/>
      <c r="AX243" s="89"/>
      <c r="AY243" s="89"/>
      <c r="AZ243" s="89"/>
      <c r="BA243" s="89"/>
      <c r="BB243" s="89"/>
    </row>
    <row r="244" spans="40:54">
      <c r="AN244" s="89"/>
      <c r="AO244" s="89"/>
      <c r="AP244" s="89"/>
      <c r="AQ244" s="89"/>
      <c r="AR244" s="89"/>
      <c r="AS244" s="89"/>
      <c r="AT244" s="89"/>
      <c r="AU244" s="89"/>
      <c r="AV244" s="89"/>
      <c r="AW244" s="89"/>
      <c r="AX244" s="89"/>
      <c r="AY244" s="89"/>
      <c r="AZ244" s="89"/>
      <c r="BA244" s="89"/>
      <c r="BB244" s="89"/>
    </row>
    <row r="245" spans="40:54">
      <c r="AN245" s="89"/>
      <c r="AO245" s="89"/>
      <c r="AP245" s="89"/>
      <c r="AQ245" s="89"/>
      <c r="AR245" s="89"/>
      <c r="AS245" s="89"/>
      <c r="AT245" s="89"/>
      <c r="AU245" s="89"/>
      <c r="AV245" s="89"/>
      <c r="AW245" s="89"/>
      <c r="AX245" s="89"/>
      <c r="AY245" s="89"/>
      <c r="AZ245" s="89"/>
      <c r="BA245" s="89"/>
      <c r="BB245" s="89"/>
    </row>
    <row r="246" spans="40:54">
      <c r="AN246" s="89"/>
      <c r="AO246" s="89"/>
      <c r="AP246" s="89"/>
      <c r="AQ246" s="89"/>
      <c r="AR246" s="89"/>
      <c r="AS246" s="89"/>
      <c r="AT246" s="89"/>
      <c r="AU246" s="89"/>
      <c r="AV246" s="89"/>
      <c r="AW246" s="89"/>
      <c r="AX246" s="89"/>
      <c r="AY246" s="89"/>
      <c r="AZ246" s="89"/>
      <c r="BA246" s="89"/>
      <c r="BB246" s="89"/>
    </row>
    <row r="247" spans="40:54">
      <c r="AN247" s="89"/>
      <c r="AO247" s="89"/>
      <c r="AP247" s="89"/>
      <c r="AQ247" s="89"/>
      <c r="AR247" s="89"/>
      <c r="AS247" s="89"/>
      <c r="AT247" s="89"/>
      <c r="AU247" s="89"/>
      <c r="AV247" s="89"/>
      <c r="AW247" s="89"/>
      <c r="AX247" s="89"/>
      <c r="AY247" s="89"/>
      <c r="AZ247" s="89"/>
      <c r="BA247" s="89"/>
      <c r="BB247" s="89"/>
    </row>
    <row r="248" spans="40:54">
      <c r="AN248" s="89"/>
      <c r="AO248" s="89"/>
      <c r="AP248" s="89"/>
      <c r="AQ248" s="89"/>
      <c r="AR248" s="89"/>
      <c r="AS248" s="89"/>
      <c r="AT248" s="89"/>
      <c r="AU248" s="89"/>
      <c r="AV248" s="89"/>
      <c r="AW248" s="89"/>
      <c r="AX248" s="89"/>
      <c r="AY248" s="89"/>
      <c r="AZ248" s="89"/>
      <c r="BA248" s="89"/>
      <c r="BB248" s="89"/>
    </row>
    <row r="249" spans="40:54">
      <c r="AN249" s="89"/>
      <c r="AO249" s="89"/>
      <c r="AP249" s="89"/>
      <c r="AQ249" s="89"/>
      <c r="AR249" s="89"/>
      <c r="AS249" s="89"/>
      <c r="AT249" s="89"/>
      <c r="AU249" s="89"/>
      <c r="AV249" s="89"/>
      <c r="AW249" s="89"/>
      <c r="AX249" s="89"/>
      <c r="AY249" s="89"/>
      <c r="AZ249" s="89"/>
      <c r="BA249" s="89"/>
      <c r="BB249" s="89"/>
    </row>
    <row r="250" spans="40:54">
      <c r="AN250" s="89"/>
      <c r="AO250" s="89"/>
      <c r="AP250" s="89"/>
      <c r="AQ250" s="89"/>
      <c r="AR250" s="89"/>
      <c r="AS250" s="89"/>
      <c r="AT250" s="89"/>
      <c r="AU250" s="89"/>
      <c r="AV250" s="89"/>
      <c r="AW250" s="89"/>
      <c r="AX250" s="89"/>
      <c r="AY250" s="89"/>
      <c r="AZ250" s="89"/>
      <c r="BA250" s="89"/>
      <c r="BB250" s="89"/>
    </row>
    <row r="251" spans="40:54">
      <c r="AN251" s="89"/>
      <c r="AO251" s="89"/>
      <c r="AP251" s="89"/>
      <c r="AQ251" s="89"/>
      <c r="AR251" s="89"/>
      <c r="AS251" s="89"/>
      <c r="AT251" s="89"/>
      <c r="AU251" s="89"/>
      <c r="AV251" s="89"/>
      <c r="AW251" s="89"/>
      <c r="AX251" s="89"/>
      <c r="AY251" s="89"/>
      <c r="AZ251" s="89"/>
      <c r="BA251" s="89"/>
      <c r="BB251" s="89"/>
    </row>
    <row r="252" spans="40:54">
      <c r="AN252" s="89"/>
      <c r="AO252" s="89"/>
      <c r="AP252" s="89"/>
      <c r="AQ252" s="89"/>
      <c r="AR252" s="89"/>
      <c r="AS252" s="89"/>
      <c r="AT252" s="89"/>
      <c r="AU252" s="89"/>
      <c r="AV252" s="89"/>
      <c r="AW252" s="89"/>
      <c r="AX252" s="89"/>
      <c r="AY252" s="89"/>
      <c r="AZ252" s="89"/>
      <c r="BA252" s="89"/>
      <c r="BB252" s="89"/>
    </row>
    <row r="253" spans="40:54">
      <c r="AN253" s="89"/>
      <c r="AO253" s="89"/>
      <c r="AP253" s="89"/>
      <c r="AQ253" s="89"/>
      <c r="AR253" s="89"/>
      <c r="AS253" s="89"/>
      <c r="AT253" s="89"/>
      <c r="AU253" s="89"/>
      <c r="AV253" s="89"/>
      <c r="AW253" s="89"/>
      <c r="AX253" s="89"/>
      <c r="AY253" s="89"/>
      <c r="AZ253" s="89"/>
      <c r="BA253" s="89"/>
      <c r="BB253" s="89"/>
    </row>
    <row r="254" spans="40:54">
      <c r="AN254" s="89"/>
      <c r="AO254" s="89"/>
      <c r="AP254" s="89"/>
      <c r="AQ254" s="89"/>
      <c r="AR254" s="89"/>
      <c r="AS254" s="89"/>
      <c r="AT254" s="89"/>
      <c r="AU254" s="89"/>
      <c r="AV254" s="89"/>
      <c r="AW254" s="89"/>
      <c r="AX254" s="89"/>
      <c r="AY254" s="89"/>
      <c r="AZ254" s="89"/>
      <c r="BA254" s="89"/>
      <c r="BB254" s="89"/>
    </row>
    <row r="255" spans="40:54">
      <c r="AN255" s="89"/>
      <c r="AO255" s="89"/>
      <c r="AP255" s="89"/>
      <c r="AQ255" s="89"/>
      <c r="AR255" s="89"/>
      <c r="AS255" s="89"/>
      <c r="AT255" s="89"/>
      <c r="AU255" s="89"/>
      <c r="AV255" s="89"/>
      <c r="AW255" s="89"/>
      <c r="AX255" s="89"/>
      <c r="AY255" s="89"/>
      <c r="AZ255" s="89"/>
      <c r="BA255" s="89"/>
      <c r="BB255" s="89"/>
    </row>
    <row r="256" spans="40:54">
      <c r="AN256" s="89"/>
      <c r="AO256" s="89"/>
      <c r="AP256" s="89"/>
      <c r="AQ256" s="89"/>
      <c r="AR256" s="89"/>
      <c r="AS256" s="89"/>
      <c r="AT256" s="89"/>
      <c r="AU256" s="89"/>
      <c r="AV256" s="89"/>
      <c r="AW256" s="89"/>
      <c r="AX256" s="89"/>
      <c r="AY256" s="89"/>
      <c r="AZ256" s="89"/>
      <c r="BA256" s="89"/>
      <c r="BB256" s="89"/>
    </row>
    <row r="257" spans="40:54">
      <c r="AN257" s="89"/>
      <c r="AO257" s="89"/>
      <c r="AP257" s="89"/>
      <c r="AQ257" s="89"/>
      <c r="AR257" s="89"/>
      <c r="AS257" s="89"/>
      <c r="AT257" s="89"/>
      <c r="AU257" s="89"/>
      <c r="AV257" s="89"/>
      <c r="AW257" s="89"/>
      <c r="AX257" s="89"/>
      <c r="AY257" s="89"/>
      <c r="AZ257" s="89"/>
      <c r="BA257" s="89"/>
      <c r="BB257" s="89"/>
    </row>
    <row r="258" spans="40:54">
      <c r="AN258" s="89"/>
      <c r="AO258" s="89"/>
      <c r="AP258" s="89"/>
      <c r="AQ258" s="89"/>
      <c r="AR258" s="89"/>
      <c r="AS258" s="89"/>
      <c r="AT258" s="89"/>
      <c r="AU258" s="89"/>
      <c r="AV258" s="89"/>
      <c r="AW258" s="89"/>
      <c r="AX258" s="89"/>
      <c r="AY258" s="89"/>
      <c r="AZ258" s="89"/>
      <c r="BA258" s="89"/>
      <c r="BB258" s="89"/>
    </row>
    <row r="259" spans="40:54">
      <c r="AN259" s="89"/>
      <c r="AO259" s="89"/>
      <c r="AP259" s="89"/>
      <c r="AQ259" s="89"/>
      <c r="AR259" s="89"/>
      <c r="AS259" s="89"/>
      <c r="AT259" s="89"/>
      <c r="AU259" s="89"/>
      <c r="AV259" s="89"/>
      <c r="AW259" s="89"/>
      <c r="AX259" s="89"/>
      <c r="AY259" s="89"/>
      <c r="AZ259" s="89"/>
      <c r="BA259" s="89"/>
      <c r="BB259" s="89"/>
    </row>
    <row r="260" spans="40:54">
      <c r="AN260" s="89"/>
      <c r="AO260" s="89"/>
      <c r="AP260" s="89"/>
      <c r="AQ260" s="89"/>
      <c r="AR260" s="89"/>
      <c r="AS260" s="89"/>
      <c r="AT260" s="89"/>
      <c r="AU260" s="89"/>
      <c r="AV260" s="89"/>
      <c r="AW260" s="89"/>
      <c r="AX260" s="89"/>
      <c r="AY260" s="89"/>
      <c r="AZ260" s="89"/>
      <c r="BA260" s="89"/>
      <c r="BB260" s="89"/>
    </row>
    <row r="261" spans="40:54">
      <c r="AN261" s="89"/>
      <c r="AO261" s="89"/>
      <c r="AP261" s="89"/>
      <c r="AQ261" s="89"/>
      <c r="AR261" s="89"/>
      <c r="AS261" s="89"/>
      <c r="AT261" s="89"/>
      <c r="AU261" s="89"/>
      <c r="AV261" s="89"/>
      <c r="AW261" s="89"/>
      <c r="AX261" s="89"/>
      <c r="AY261" s="89"/>
      <c r="AZ261" s="89"/>
      <c r="BA261" s="89"/>
      <c r="BB261" s="89"/>
    </row>
    <row r="262" spans="40:54">
      <c r="AN262" s="89"/>
      <c r="AO262" s="89"/>
      <c r="AP262" s="89"/>
      <c r="AQ262" s="89"/>
      <c r="AR262" s="89"/>
      <c r="AS262" s="89"/>
      <c r="AT262" s="89"/>
      <c r="AU262" s="89"/>
      <c r="AV262" s="89"/>
      <c r="AW262" s="89"/>
      <c r="AX262" s="89"/>
      <c r="AY262" s="89"/>
      <c r="AZ262" s="89"/>
      <c r="BA262" s="89"/>
      <c r="BB262" s="89"/>
    </row>
    <row r="263" spans="40:54">
      <c r="AN263" s="89"/>
      <c r="AO263" s="89"/>
      <c r="AP263" s="89"/>
      <c r="AQ263" s="89"/>
      <c r="AR263" s="89"/>
      <c r="AS263" s="89"/>
      <c r="AT263" s="89"/>
      <c r="AU263" s="89"/>
      <c r="AV263" s="89"/>
      <c r="AW263" s="89"/>
      <c r="AX263" s="89"/>
      <c r="AY263" s="89"/>
      <c r="AZ263" s="89"/>
      <c r="BA263" s="89"/>
      <c r="BB263" s="89"/>
    </row>
    <row r="264" spans="40:54">
      <c r="AN264" s="89"/>
      <c r="AO264" s="89"/>
      <c r="AP264" s="89"/>
      <c r="AQ264" s="89"/>
      <c r="AR264" s="89"/>
      <c r="AS264" s="89"/>
      <c r="AT264" s="89"/>
      <c r="AU264" s="89"/>
      <c r="AV264" s="89"/>
      <c r="AW264" s="89"/>
      <c r="AX264" s="89"/>
      <c r="AY264" s="89"/>
      <c r="AZ264" s="89"/>
      <c r="BA264" s="89"/>
      <c r="BB264" s="89"/>
    </row>
    <row r="265" spans="40:54">
      <c r="AN265" s="89"/>
      <c r="AO265" s="89"/>
      <c r="AP265" s="89"/>
      <c r="AQ265" s="89"/>
      <c r="AR265" s="89"/>
      <c r="AS265" s="89"/>
      <c r="AT265" s="89"/>
      <c r="AU265" s="89"/>
      <c r="AV265" s="89"/>
      <c r="AW265" s="89"/>
      <c r="AX265" s="89"/>
      <c r="AY265" s="89"/>
      <c r="AZ265" s="89"/>
      <c r="BA265" s="89"/>
      <c r="BB265" s="89"/>
    </row>
    <row r="266" spans="40:54">
      <c r="AN266" s="89"/>
      <c r="AO266" s="89"/>
      <c r="AP266" s="89"/>
      <c r="AQ266" s="89"/>
      <c r="AR266" s="89"/>
      <c r="AS266" s="89"/>
      <c r="AT266" s="89"/>
      <c r="AU266" s="89"/>
      <c r="AV266" s="89"/>
      <c r="AW266" s="89"/>
      <c r="AX266" s="89"/>
      <c r="AY266" s="89"/>
      <c r="AZ266" s="89"/>
      <c r="BA266" s="89"/>
      <c r="BB266" s="89"/>
    </row>
    <row r="267" spans="40:54">
      <c r="AN267" s="89"/>
      <c r="AO267" s="89"/>
      <c r="AP267" s="89"/>
      <c r="AQ267" s="89"/>
      <c r="AR267" s="89"/>
      <c r="AS267" s="89"/>
      <c r="AT267" s="89"/>
      <c r="AU267" s="89"/>
      <c r="AV267" s="89"/>
      <c r="AW267" s="89"/>
      <c r="AX267" s="89"/>
      <c r="AY267" s="89"/>
      <c r="AZ267" s="89"/>
      <c r="BA267" s="89"/>
      <c r="BB267" s="89"/>
    </row>
    <row r="268" spans="40:54">
      <c r="AN268" s="89"/>
      <c r="AO268" s="89"/>
      <c r="AP268" s="89"/>
      <c r="AQ268" s="89"/>
      <c r="AR268" s="89"/>
      <c r="AS268" s="89"/>
      <c r="AT268" s="89"/>
      <c r="AU268" s="89"/>
      <c r="AV268" s="89"/>
      <c r="AW268" s="89"/>
      <c r="AX268" s="89"/>
      <c r="AY268" s="89"/>
      <c r="AZ268" s="89"/>
      <c r="BA268" s="89"/>
      <c r="BB268" s="89"/>
    </row>
    <row r="269" spans="40:54">
      <c r="AN269" s="89"/>
      <c r="AO269" s="89"/>
      <c r="AP269" s="89"/>
      <c r="AQ269" s="89"/>
      <c r="AR269" s="89"/>
      <c r="AS269" s="89"/>
      <c r="AT269" s="89"/>
      <c r="AU269" s="89"/>
      <c r="AV269" s="89"/>
      <c r="AW269" s="89"/>
      <c r="AX269" s="89"/>
      <c r="AY269" s="89"/>
      <c r="AZ269" s="89"/>
      <c r="BA269" s="89"/>
      <c r="BB269" s="89"/>
    </row>
    <row r="270" spans="40:54">
      <c r="AN270" s="89"/>
      <c r="AO270" s="89"/>
      <c r="AP270" s="89"/>
      <c r="AQ270" s="89"/>
      <c r="AR270" s="89"/>
      <c r="AS270" s="89"/>
      <c r="AT270" s="89"/>
      <c r="AU270" s="89"/>
      <c r="AV270" s="89"/>
      <c r="AW270" s="89"/>
      <c r="AX270" s="89"/>
      <c r="AY270" s="89"/>
      <c r="AZ270" s="89"/>
      <c r="BA270" s="89"/>
      <c r="BB270" s="89"/>
    </row>
    <row r="271" spans="40:54">
      <c r="AN271" s="89"/>
      <c r="AO271" s="89"/>
      <c r="AP271" s="89"/>
      <c r="AQ271" s="89"/>
      <c r="AR271" s="89"/>
      <c r="AS271" s="89"/>
      <c r="AT271" s="89"/>
      <c r="AU271" s="89"/>
      <c r="AV271" s="89"/>
      <c r="AW271" s="89"/>
      <c r="AX271" s="89"/>
      <c r="AY271" s="89"/>
      <c r="AZ271" s="89"/>
      <c r="BA271" s="89"/>
      <c r="BB271" s="89"/>
    </row>
    <row r="272" spans="40:54">
      <c r="AN272" s="89"/>
      <c r="AO272" s="89"/>
      <c r="AP272" s="89"/>
      <c r="AQ272" s="89"/>
      <c r="AR272" s="89"/>
      <c r="AS272" s="89"/>
      <c r="AT272" s="89"/>
      <c r="AU272" s="89"/>
      <c r="AV272" s="89"/>
      <c r="AW272" s="89"/>
      <c r="AX272" s="89"/>
      <c r="AY272" s="89"/>
      <c r="AZ272" s="89"/>
      <c r="BA272" s="89"/>
      <c r="BB272" s="89"/>
    </row>
    <row r="273" spans="40:54">
      <c r="AN273" s="89"/>
      <c r="AO273" s="89"/>
      <c r="AP273" s="89"/>
      <c r="AQ273" s="89"/>
      <c r="AR273" s="89"/>
      <c r="AS273" s="89"/>
      <c r="AT273" s="89"/>
      <c r="AU273" s="89"/>
      <c r="AV273" s="89"/>
      <c r="AW273" s="89"/>
      <c r="AX273" s="89"/>
      <c r="AY273" s="89"/>
      <c r="AZ273" s="89"/>
      <c r="BA273" s="89"/>
      <c r="BB273" s="89"/>
    </row>
    <row r="274" spans="40:54">
      <c r="AN274" s="89"/>
      <c r="AO274" s="89"/>
      <c r="AP274" s="89"/>
      <c r="AQ274" s="89"/>
      <c r="AR274" s="89"/>
      <c r="AS274" s="89"/>
      <c r="AT274" s="89"/>
      <c r="AU274" s="89"/>
      <c r="AV274" s="89"/>
      <c r="AW274" s="89"/>
      <c r="AX274" s="89"/>
      <c r="AY274" s="89"/>
      <c r="AZ274" s="89"/>
      <c r="BA274" s="89"/>
      <c r="BB274" s="89"/>
    </row>
    <row r="275" spans="40:54">
      <c r="AN275" s="89"/>
      <c r="AO275" s="89"/>
      <c r="AP275" s="89"/>
      <c r="AQ275" s="89"/>
      <c r="AR275" s="89"/>
      <c r="AS275" s="89"/>
      <c r="AT275" s="89"/>
      <c r="AU275" s="89"/>
      <c r="AV275" s="89"/>
      <c r="AW275" s="89"/>
      <c r="AX275" s="89"/>
      <c r="AY275" s="89"/>
      <c r="AZ275" s="89"/>
      <c r="BA275" s="89"/>
      <c r="BB275" s="89"/>
    </row>
    <row r="276" spans="40:54">
      <c r="AN276" s="89"/>
      <c r="AO276" s="89"/>
      <c r="AP276" s="89"/>
      <c r="AQ276" s="89"/>
      <c r="AR276" s="89"/>
      <c r="AS276" s="89"/>
      <c r="AT276" s="89"/>
      <c r="AU276" s="89"/>
      <c r="AV276" s="89"/>
      <c r="AW276" s="89"/>
      <c r="AX276" s="89"/>
      <c r="AY276" s="89"/>
      <c r="AZ276" s="89"/>
      <c r="BA276" s="89"/>
      <c r="BB276" s="89"/>
    </row>
    <row r="277" spans="40:54">
      <c r="AN277" s="89"/>
      <c r="AO277" s="89"/>
      <c r="AP277" s="89"/>
      <c r="AQ277" s="89"/>
      <c r="AR277" s="89"/>
      <c r="AS277" s="89"/>
      <c r="AT277" s="89"/>
      <c r="AU277" s="89"/>
      <c r="AV277" s="89"/>
      <c r="AW277" s="89"/>
      <c r="AX277" s="89"/>
      <c r="AY277" s="89"/>
      <c r="AZ277" s="89"/>
      <c r="BA277" s="89"/>
      <c r="BB277" s="89"/>
    </row>
    <row r="278" spans="40:54">
      <c r="AN278" s="89"/>
      <c r="AO278" s="89"/>
      <c r="AP278" s="89"/>
      <c r="AQ278" s="89"/>
      <c r="AR278" s="89"/>
      <c r="AS278" s="89"/>
      <c r="AT278" s="89"/>
      <c r="AU278" s="89"/>
      <c r="AV278" s="89"/>
      <c r="AW278" s="89"/>
      <c r="AX278" s="89"/>
      <c r="AY278" s="89"/>
      <c r="AZ278" s="89"/>
      <c r="BA278" s="89"/>
      <c r="BB278" s="89"/>
    </row>
    <row r="279" spans="40:54">
      <c r="AN279" s="89"/>
      <c r="AO279" s="89"/>
      <c r="AP279" s="89"/>
      <c r="AQ279" s="89"/>
      <c r="AR279" s="89"/>
      <c r="AS279" s="89"/>
      <c r="AT279" s="89"/>
      <c r="AU279" s="89"/>
      <c r="AV279" s="89"/>
      <c r="AW279" s="89"/>
      <c r="AX279" s="89"/>
      <c r="AY279" s="89"/>
      <c r="AZ279" s="89"/>
      <c r="BA279" s="89"/>
      <c r="BB279" s="89"/>
    </row>
    <row r="280" spans="40:54">
      <c r="AN280" s="89"/>
      <c r="AO280" s="89"/>
      <c r="AP280" s="89"/>
      <c r="AQ280" s="89"/>
      <c r="AR280" s="89"/>
      <c r="AS280" s="89"/>
      <c r="AT280" s="89"/>
      <c r="AU280" s="89"/>
      <c r="AV280" s="89"/>
      <c r="AW280" s="89"/>
      <c r="AX280" s="89"/>
      <c r="AY280" s="89"/>
      <c r="AZ280" s="89"/>
      <c r="BA280" s="89"/>
      <c r="BB280" s="89"/>
    </row>
    <row r="281" spans="40:54">
      <c r="AN281" s="89"/>
      <c r="AO281" s="89"/>
      <c r="AP281" s="89"/>
      <c r="AQ281" s="89"/>
      <c r="AR281" s="89"/>
      <c r="AS281" s="89"/>
      <c r="AT281" s="89"/>
      <c r="AU281" s="89"/>
      <c r="AV281" s="89"/>
      <c r="AW281" s="89"/>
      <c r="AX281" s="89"/>
      <c r="AY281" s="89"/>
      <c r="AZ281" s="89"/>
      <c r="BA281" s="89"/>
      <c r="BB281" s="89"/>
    </row>
    <row r="282" spans="40:54">
      <c r="AN282" s="89"/>
      <c r="AO282" s="89"/>
      <c r="AP282" s="89"/>
      <c r="AQ282" s="89"/>
      <c r="AR282" s="89"/>
      <c r="AS282" s="89"/>
      <c r="AT282" s="89"/>
      <c r="AU282" s="89"/>
      <c r="AV282" s="89"/>
      <c r="AW282" s="89"/>
      <c r="AX282" s="89"/>
      <c r="AY282" s="89"/>
      <c r="AZ282" s="89"/>
      <c r="BA282" s="89"/>
      <c r="BB282" s="89"/>
    </row>
    <row r="283" spans="40:54">
      <c r="AN283" s="89"/>
      <c r="AO283" s="89"/>
      <c r="AP283" s="89"/>
      <c r="AQ283" s="89"/>
      <c r="AR283" s="89"/>
      <c r="AS283" s="89"/>
      <c r="AT283" s="89"/>
      <c r="AU283" s="89"/>
      <c r="AV283" s="89"/>
      <c r="AW283" s="89"/>
      <c r="AX283" s="89"/>
      <c r="AY283" s="89"/>
      <c r="AZ283" s="89"/>
      <c r="BA283" s="89"/>
      <c r="BB283" s="89"/>
    </row>
    <row r="284" spans="40:54">
      <c r="AN284" s="89"/>
      <c r="AO284" s="89"/>
      <c r="AP284" s="89"/>
      <c r="AQ284" s="89"/>
      <c r="AR284" s="89"/>
      <c r="AS284" s="89"/>
      <c r="AT284" s="89"/>
      <c r="AU284" s="89"/>
      <c r="AV284" s="89"/>
      <c r="AW284" s="89"/>
      <c r="AX284" s="89"/>
      <c r="AY284" s="89"/>
      <c r="AZ284" s="89"/>
      <c r="BA284" s="89"/>
      <c r="BB284" s="89"/>
    </row>
    <row r="285" spans="40:54">
      <c r="AN285" s="89"/>
      <c r="AO285" s="89"/>
      <c r="AP285" s="89"/>
      <c r="AQ285" s="89"/>
      <c r="AR285" s="89"/>
      <c r="AS285" s="89"/>
      <c r="AT285" s="89"/>
      <c r="AU285" s="89"/>
      <c r="AV285" s="89"/>
      <c r="AW285" s="89"/>
      <c r="AX285" s="89"/>
      <c r="AY285" s="89"/>
      <c r="AZ285" s="89"/>
      <c r="BA285" s="89"/>
      <c r="BB285" s="89"/>
    </row>
    <row r="286" spans="40:54">
      <c r="AN286" s="89"/>
      <c r="AO286" s="89"/>
      <c r="AP286" s="89"/>
      <c r="AQ286" s="89"/>
      <c r="AR286" s="89"/>
      <c r="AS286" s="89"/>
      <c r="AT286" s="89"/>
      <c r="AU286" s="89"/>
      <c r="AV286" s="89"/>
      <c r="AW286" s="89"/>
      <c r="AX286" s="89"/>
      <c r="AY286" s="89"/>
      <c r="AZ286" s="89"/>
      <c r="BA286" s="89"/>
      <c r="BB286" s="89"/>
    </row>
    <row r="287" spans="40:54">
      <c r="AN287" s="89"/>
      <c r="AO287" s="89"/>
      <c r="AP287" s="89"/>
      <c r="AQ287" s="89"/>
      <c r="AR287" s="89"/>
      <c r="AS287" s="89"/>
      <c r="AT287" s="89"/>
      <c r="AU287" s="89"/>
      <c r="AV287" s="89"/>
      <c r="AW287" s="89"/>
      <c r="AX287" s="89"/>
      <c r="AY287" s="89"/>
      <c r="AZ287" s="89"/>
      <c r="BA287" s="89"/>
      <c r="BB287" s="89"/>
    </row>
    <row r="288" spans="40:54">
      <c r="AN288" s="89"/>
      <c r="AO288" s="89"/>
      <c r="AP288" s="89"/>
      <c r="AQ288" s="89"/>
      <c r="AR288" s="89"/>
      <c r="AS288" s="89"/>
      <c r="AT288" s="89"/>
      <c r="AU288" s="89"/>
      <c r="AV288" s="89"/>
      <c r="AW288" s="89"/>
      <c r="AX288" s="89"/>
      <c r="AY288" s="89"/>
      <c r="AZ288" s="89"/>
      <c r="BA288" s="89"/>
      <c r="BB288" s="89"/>
    </row>
    <row r="289" spans="40:54">
      <c r="AN289" s="89"/>
      <c r="AO289" s="89"/>
      <c r="AP289" s="89"/>
      <c r="AQ289" s="89"/>
      <c r="AR289" s="89"/>
      <c r="AS289" s="89"/>
      <c r="AT289" s="89"/>
      <c r="AU289" s="89"/>
      <c r="AV289" s="89"/>
      <c r="AW289" s="89"/>
      <c r="AX289" s="89"/>
      <c r="AY289" s="89"/>
      <c r="AZ289" s="89"/>
      <c r="BA289" s="89"/>
      <c r="BB289" s="89"/>
    </row>
    <row r="290" spans="40:54">
      <c r="AN290" s="89"/>
      <c r="AO290" s="89"/>
      <c r="AP290" s="89"/>
      <c r="AQ290" s="89"/>
      <c r="AR290" s="89"/>
      <c r="AS290" s="89"/>
      <c r="AT290" s="89"/>
      <c r="AU290" s="89"/>
      <c r="AV290" s="89"/>
      <c r="AW290" s="89"/>
      <c r="AX290" s="89"/>
      <c r="AY290" s="89"/>
      <c r="AZ290" s="89"/>
      <c r="BA290" s="89"/>
      <c r="BB290" s="89"/>
    </row>
    <row r="291" spans="40:54">
      <c r="AN291" s="89"/>
      <c r="AO291" s="89"/>
      <c r="AP291" s="89"/>
      <c r="AQ291" s="89"/>
      <c r="AR291" s="89"/>
      <c r="AS291" s="89"/>
      <c r="AT291" s="89"/>
      <c r="AU291" s="89"/>
      <c r="AV291" s="89"/>
      <c r="AW291" s="89"/>
      <c r="AX291" s="89"/>
      <c r="AY291" s="89"/>
      <c r="AZ291" s="89"/>
      <c r="BA291" s="89"/>
      <c r="BB291" s="89"/>
    </row>
    <row r="292" spans="40:54">
      <c r="AN292" s="89"/>
      <c r="AO292" s="89"/>
      <c r="AP292" s="89"/>
      <c r="AQ292" s="89"/>
      <c r="AR292" s="89"/>
      <c r="AS292" s="89"/>
      <c r="AT292" s="89"/>
      <c r="AU292" s="89"/>
      <c r="AV292" s="89"/>
      <c r="AW292" s="89"/>
      <c r="AX292" s="89"/>
      <c r="AY292" s="89"/>
      <c r="AZ292" s="89"/>
      <c r="BA292" s="89"/>
      <c r="BB292" s="89"/>
    </row>
    <row r="293" spans="40:54">
      <c r="AN293" s="89"/>
      <c r="AO293" s="89"/>
      <c r="AP293" s="89"/>
      <c r="AQ293" s="89"/>
      <c r="AR293" s="89"/>
      <c r="AS293" s="89"/>
      <c r="AT293" s="89"/>
      <c r="AU293" s="89"/>
      <c r="AV293" s="89"/>
      <c r="AW293" s="89"/>
      <c r="AX293" s="89"/>
      <c r="AY293" s="89"/>
      <c r="AZ293" s="89"/>
      <c r="BA293" s="89"/>
      <c r="BB293" s="89"/>
    </row>
    <row r="294" spans="40:54">
      <c r="AN294" s="89"/>
      <c r="AO294" s="89"/>
      <c r="AP294" s="89"/>
      <c r="AQ294" s="89"/>
      <c r="AR294" s="89"/>
      <c r="AS294" s="89"/>
      <c r="AT294" s="89"/>
      <c r="AU294" s="89"/>
      <c r="AV294" s="89"/>
      <c r="AW294" s="89"/>
      <c r="AX294" s="89"/>
      <c r="AY294" s="89"/>
      <c r="AZ294" s="89"/>
      <c r="BA294" s="89"/>
      <c r="BB294" s="89"/>
    </row>
    <row r="295" spans="40:54">
      <c r="AN295" s="89"/>
      <c r="AO295" s="89"/>
      <c r="AP295" s="89"/>
      <c r="AQ295" s="89"/>
      <c r="AR295" s="89"/>
      <c r="AS295" s="89"/>
      <c r="AT295" s="89"/>
      <c r="AU295" s="89"/>
      <c r="AV295" s="89"/>
      <c r="AW295" s="89"/>
      <c r="AX295" s="89"/>
      <c r="AY295" s="89"/>
      <c r="AZ295" s="89"/>
      <c r="BA295" s="89"/>
      <c r="BB295" s="89"/>
    </row>
    <row r="296" spans="40:54">
      <c r="AN296" s="89"/>
      <c r="AO296" s="89"/>
      <c r="AP296" s="89"/>
      <c r="AQ296" s="89"/>
      <c r="AR296" s="89"/>
      <c r="AS296" s="89"/>
      <c r="AT296" s="89"/>
      <c r="AU296" s="89"/>
      <c r="AV296" s="89"/>
      <c r="AW296" s="89"/>
      <c r="AX296" s="89"/>
      <c r="AY296" s="89"/>
      <c r="AZ296" s="89"/>
      <c r="BA296" s="89"/>
      <c r="BB296" s="89"/>
    </row>
    <row r="297" spans="40:54">
      <c r="AN297" s="89"/>
      <c r="AO297" s="89"/>
      <c r="AP297" s="89"/>
      <c r="AQ297" s="89"/>
      <c r="AR297" s="89"/>
      <c r="AS297" s="89"/>
      <c r="AT297" s="89"/>
      <c r="AU297" s="89"/>
      <c r="AV297" s="89"/>
      <c r="AW297" s="89"/>
      <c r="AX297" s="89"/>
      <c r="AY297" s="89"/>
      <c r="AZ297" s="89"/>
      <c r="BA297" s="89"/>
      <c r="BB297" s="89"/>
    </row>
    <row r="298" spans="40:54">
      <c r="AN298" s="89"/>
      <c r="AO298" s="89"/>
      <c r="AP298" s="89"/>
      <c r="AQ298" s="89"/>
      <c r="AR298" s="89"/>
      <c r="AS298" s="89"/>
      <c r="AT298" s="89"/>
      <c r="AU298" s="89"/>
      <c r="AV298" s="89"/>
      <c r="AW298" s="89"/>
      <c r="AX298" s="89"/>
      <c r="AY298" s="89"/>
      <c r="AZ298" s="89"/>
      <c r="BA298" s="89"/>
      <c r="BB298" s="89"/>
    </row>
    <row r="299" spans="40:54">
      <c r="AN299" s="89"/>
      <c r="AO299" s="89"/>
      <c r="AP299" s="89"/>
      <c r="AQ299" s="89"/>
      <c r="AR299" s="89"/>
      <c r="AS299" s="89"/>
      <c r="AT299" s="89"/>
      <c r="AU299" s="89"/>
      <c r="AV299" s="89"/>
      <c r="AW299" s="89"/>
      <c r="AX299" s="89"/>
      <c r="AY299" s="89"/>
      <c r="AZ299" s="89"/>
      <c r="BA299" s="89"/>
      <c r="BB299" s="89"/>
    </row>
    <row r="300" spans="40:54">
      <c r="AN300" s="89"/>
      <c r="AO300" s="89"/>
      <c r="AP300" s="89"/>
      <c r="AQ300" s="89"/>
      <c r="AR300" s="89"/>
      <c r="AS300" s="89"/>
      <c r="AT300" s="89"/>
      <c r="AU300" s="89"/>
      <c r="AV300" s="89"/>
      <c r="AW300" s="89"/>
      <c r="AX300" s="89"/>
      <c r="AY300" s="89"/>
      <c r="AZ300" s="89"/>
      <c r="BA300" s="89"/>
      <c r="BB300" s="89"/>
    </row>
    <row r="301" spans="40:54">
      <c r="AN301" s="89"/>
      <c r="AO301" s="89"/>
      <c r="AP301" s="89"/>
      <c r="AQ301" s="89"/>
      <c r="AR301" s="89"/>
      <c r="AS301" s="89"/>
      <c r="AT301" s="89"/>
      <c r="AU301" s="89"/>
      <c r="AV301" s="89"/>
      <c r="AW301" s="89"/>
      <c r="AX301" s="89"/>
      <c r="AY301" s="89"/>
      <c r="AZ301" s="89"/>
      <c r="BA301" s="89"/>
      <c r="BB301" s="89"/>
    </row>
    <row r="302" spans="40:54">
      <c r="AN302" s="89"/>
      <c r="AO302" s="89"/>
      <c r="AP302" s="89"/>
      <c r="AQ302" s="89"/>
      <c r="AR302" s="89"/>
      <c r="AS302" s="89"/>
      <c r="AT302" s="89"/>
      <c r="AU302" s="89"/>
      <c r="AV302" s="89"/>
      <c r="AW302" s="89"/>
      <c r="AX302" s="89"/>
      <c r="AY302" s="89"/>
      <c r="AZ302" s="89"/>
      <c r="BA302" s="89"/>
      <c r="BB302" s="89"/>
    </row>
    <row r="303" spans="40:54">
      <c r="AN303" s="89"/>
      <c r="AO303" s="89"/>
      <c r="AP303" s="89"/>
      <c r="AQ303" s="89"/>
      <c r="AR303" s="89"/>
      <c r="AS303" s="89"/>
      <c r="AT303" s="89"/>
      <c r="AU303" s="89"/>
      <c r="AV303" s="89"/>
      <c r="AW303" s="89"/>
      <c r="AX303" s="89"/>
      <c r="AY303" s="89"/>
      <c r="AZ303" s="89"/>
      <c r="BA303" s="89"/>
      <c r="BB303" s="89"/>
    </row>
    <row r="304" spans="40:54">
      <c r="AN304" s="89"/>
      <c r="AO304" s="89"/>
      <c r="AP304" s="89"/>
      <c r="AQ304" s="89"/>
      <c r="AR304" s="89"/>
      <c r="AS304" s="89"/>
      <c r="AT304" s="89"/>
      <c r="AU304" s="89"/>
      <c r="AV304" s="89"/>
      <c r="AW304" s="89"/>
      <c r="AX304" s="89"/>
      <c r="AY304" s="89"/>
      <c r="AZ304" s="89"/>
      <c r="BA304" s="89"/>
      <c r="BB304" s="89"/>
    </row>
    <row r="305" spans="40:54">
      <c r="AN305" s="89"/>
      <c r="AO305" s="89"/>
      <c r="AP305" s="89"/>
      <c r="AQ305" s="89"/>
      <c r="AR305" s="89"/>
      <c r="AS305" s="89"/>
      <c r="AT305" s="89"/>
      <c r="AU305" s="89"/>
      <c r="AV305" s="89"/>
      <c r="AW305" s="89"/>
      <c r="AX305" s="89"/>
      <c r="AY305" s="89"/>
      <c r="AZ305" s="89"/>
      <c r="BA305" s="89"/>
      <c r="BB305" s="89"/>
    </row>
    <row r="306" spans="40:54">
      <c r="AN306" s="89"/>
      <c r="AO306" s="89"/>
      <c r="AP306" s="89"/>
      <c r="AQ306" s="89"/>
      <c r="AR306" s="89"/>
      <c r="AS306" s="89"/>
      <c r="AT306" s="89"/>
      <c r="AU306" s="89"/>
      <c r="AV306" s="89"/>
      <c r="AW306" s="89"/>
      <c r="AX306" s="89"/>
      <c r="AY306" s="89"/>
      <c r="AZ306" s="89"/>
      <c r="BA306" s="89"/>
      <c r="BB306" s="89"/>
    </row>
    <row r="307" spans="40:54">
      <c r="AN307" s="89"/>
      <c r="AO307" s="89"/>
      <c r="AP307" s="89"/>
      <c r="AQ307" s="89"/>
      <c r="AR307" s="89"/>
      <c r="AS307" s="89"/>
      <c r="AT307" s="89"/>
      <c r="AU307" s="89"/>
      <c r="AV307" s="89"/>
      <c r="AW307" s="89"/>
      <c r="AX307" s="89"/>
      <c r="AY307" s="89"/>
      <c r="AZ307" s="89"/>
      <c r="BA307" s="89"/>
      <c r="BB307" s="89"/>
    </row>
    <row r="308" spans="40:54">
      <c r="AN308" s="89"/>
      <c r="AO308" s="89"/>
      <c r="AP308" s="89"/>
      <c r="AQ308" s="89"/>
      <c r="AR308" s="89"/>
      <c r="AS308" s="89"/>
      <c r="AT308" s="89"/>
      <c r="AU308" s="89"/>
      <c r="AV308" s="89"/>
      <c r="AW308" s="89"/>
      <c r="AX308" s="89"/>
      <c r="AY308" s="89"/>
      <c r="AZ308" s="89"/>
      <c r="BA308" s="89"/>
      <c r="BB308" s="89"/>
    </row>
    <row r="309" spans="40:54">
      <c r="AN309" s="89"/>
      <c r="AO309" s="89"/>
      <c r="AP309" s="89"/>
      <c r="AQ309" s="89"/>
      <c r="AR309" s="89"/>
      <c r="AS309" s="89"/>
      <c r="AT309" s="89"/>
      <c r="AU309" s="89"/>
      <c r="AV309" s="89"/>
      <c r="AW309" s="89"/>
      <c r="AX309" s="89"/>
      <c r="AY309" s="89"/>
      <c r="AZ309" s="89"/>
      <c r="BA309" s="89"/>
      <c r="BB309" s="89"/>
    </row>
    <row r="310" spans="40:54">
      <c r="AN310" s="89"/>
      <c r="AO310" s="89"/>
      <c r="AP310" s="89"/>
      <c r="AQ310" s="89"/>
      <c r="AR310" s="89"/>
      <c r="AS310" s="89"/>
      <c r="AT310" s="89"/>
      <c r="AU310" s="89"/>
      <c r="AV310" s="89"/>
      <c r="AW310" s="89"/>
      <c r="AX310" s="89"/>
      <c r="AY310" s="89"/>
      <c r="AZ310" s="89"/>
      <c r="BA310" s="89"/>
      <c r="BB310" s="89"/>
    </row>
    <row r="311" spans="40:54">
      <c r="AN311" s="89"/>
      <c r="AO311" s="89"/>
      <c r="AP311" s="89"/>
      <c r="AQ311" s="89"/>
      <c r="AR311" s="89"/>
      <c r="AS311" s="89"/>
      <c r="AT311" s="89"/>
      <c r="AU311" s="89"/>
      <c r="AV311" s="89"/>
      <c r="AW311" s="89"/>
      <c r="AX311" s="89"/>
      <c r="AY311" s="89"/>
      <c r="AZ311" s="89"/>
      <c r="BA311" s="89"/>
      <c r="BB311" s="89"/>
    </row>
    <row r="312" spans="40:54">
      <c r="AN312" s="89"/>
      <c r="AO312" s="89"/>
      <c r="AP312" s="89"/>
      <c r="AQ312" s="89"/>
      <c r="AR312" s="89"/>
      <c r="AS312" s="89"/>
      <c r="AT312" s="89"/>
      <c r="AU312" s="89"/>
      <c r="AV312" s="89"/>
      <c r="AW312" s="89"/>
      <c r="AX312" s="89"/>
      <c r="AY312" s="89"/>
      <c r="AZ312" s="89"/>
      <c r="BA312" s="89"/>
      <c r="BB312" s="89"/>
    </row>
    <row r="313" spans="40:54">
      <c r="AN313" s="89"/>
      <c r="AO313" s="89"/>
      <c r="AP313" s="89"/>
      <c r="AQ313" s="89"/>
      <c r="AR313" s="89"/>
      <c r="AS313" s="89"/>
      <c r="AT313" s="89"/>
      <c r="AU313" s="89"/>
      <c r="AV313" s="89"/>
      <c r="AW313" s="89"/>
      <c r="AX313" s="89"/>
      <c r="AY313" s="89"/>
      <c r="AZ313" s="89"/>
      <c r="BA313" s="89"/>
      <c r="BB313" s="89"/>
    </row>
    <row r="314" spans="40:54">
      <c r="AN314" s="89"/>
      <c r="AO314" s="89"/>
      <c r="AP314" s="89"/>
      <c r="AQ314" s="89"/>
      <c r="AR314" s="89"/>
      <c r="AS314" s="89"/>
      <c r="AT314" s="89"/>
      <c r="AU314" s="89"/>
      <c r="AV314" s="89"/>
      <c r="AW314" s="89"/>
      <c r="AX314" s="89"/>
      <c r="AY314" s="89"/>
      <c r="AZ314" s="89"/>
      <c r="BA314" s="89"/>
      <c r="BB314" s="89"/>
    </row>
    <row r="315" spans="40:54">
      <c r="AN315" s="89"/>
      <c r="AO315" s="89"/>
      <c r="AP315" s="89"/>
      <c r="AQ315" s="89"/>
      <c r="AR315" s="89"/>
      <c r="AS315" s="89"/>
      <c r="AT315" s="89"/>
      <c r="AU315" s="89"/>
      <c r="AV315" s="89"/>
      <c r="AW315" s="89"/>
      <c r="AX315" s="89"/>
      <c r="AY315" s="89"/>
      <c r="AZ315" s="89"/>
      <c r="BA315" s="89"/>
      <c r="BB315" s="89"/>
    </row>
    <row r="316" spans="40:54">
      <c r="AN316" s="89"/>
      <c r="AO316" s="89"/>
      <c r="AP316" s="89"/>
      <c r="AQ316" s="89"/>
      <c r="AR316" s="89"/>
      <c r="AS316" s="89"/>
      <c r="AT316" s="89"/>
      <c r="AU316" s="89"/>
      <c r="AV316" s="89"/>
      <c r="AW316" s="89"/>
      <c r="AX316" s="89"/>
      <c r="AY316" s="89"/>
      <c r="AZ316" s="89"/>
      <c r="BA316" s="89"/>
      <c r="BB316" s="89"/>
    </row>
    <row r="317" spans="40:54">
      <c r="AN317" s="89"/>
      <c r="AO317" s="89"/>
      <c r="AP317" s="89"/>
      <c r="AQ317" s="89"/>
      <c r="AR317" s="89"/>
      <c r="AS317" s="89"/>
      <c r="AT317" s="89"/>
      <c r="AU317" s="89"/>
      <c r="AV317" s="89"/>
      <c r="AW317" s="89"/>
      <c r="AX317" s="89"/>
      <c r="AY317" s="89"/>
      <c r="AZ317" s="89"/>
      <c r="BA317" s="89"/>
      <c r="BB317" s="89"/>
    </row>
    <row r="318" spans="40:54">
      <c r="AN318" s="89"/>
      <c r="AO318" s="89"/>
      <c r="AP318" s="89"/>
      <c r="AQ318" s="89"/>
      <c r="AR318" s="89"/>
      <c r="AS318" s="89"/>
      <c r="AT318" s="89"/>
      <c r="AU318" s="89"/>
      <c r="AV318" s="89"/>
      <c r="AW318" s="89"/>
      <c r="AX318" s="89"/>
      <c r="AY318" s="89"/>
      <c r="AZ318" s="89"/>
      <c r="BA318" s="89"/>
      <c r="BB318" s="89"/>
    </row>
    <row r="319" spans="40:54">
      <c r="AN319" s="89"/>
      <c r="AO319" s="89"/>
      <c r="AP319" s="89"/>
      <c r="AQ319" s="89"/>
      <c r="AR319" s="89"/>
      <c r="AS319" s="89"/>
      <c r="AT319" s="89"/>
      <c r="AU319" s="89"/>
      <c r="AV319" s="89"/>
      <c r="AW319" s="89"/>
      <c r="AX319" s="89"/>
      <c r="AY319" s="89"/>
      <c r="AZ319" s="89"/>
      <c r="BA319" s="89"/>
      <c r="BB319" s="89"/>
    </row>
    <row r="320" spans="40:54">
      <c r="AN320" s="89"/>
      <c r="AO320" s="89"/>
      <c r="AP320" s="89"/>
      <c r="AQ320" s="89"/>
      <c r="AR320" s="89"/>
      <c r="AS320" s="89"/>
      <c r="AT320" s="89"/>
      <c r="AU320" s="89"/>
      <c r="AV320" s="89"/>
      <c r="AW320" s="89"/>
      <c r="AX320" s="89"/>
      <c r="AY320" s="89"/>
      <c r="AZ320" s="89"/>
      <c r="BA320" s="89"/>
      <c r="BB320" s="89"/>
    </row>
    <row r="321" spans="40:54">
      <c r="AN321" s="89"/>
      <c r="AO321" s="89"/>
      <c r="AP321" s="89"/>
      <c r="AQ321" s="89"/>
      <c r="AR321" s="89"/>
      <c r="AS321" s="89"/>
      <c r="AT321" s="89"/>
      <c r="AU321" s="89"/>
      <c r="AV321" s="89"/>
      <c r="AW321" s="89"/>
      <c r="AX321" s="89"/>
      <c r="AY321" s="89"/>
      <c r="AZ321" s="89"/>
      <c r="BA321" s="89"/>
      <c r="BB321" s="89"/>
    </row>
    <row r="322" spans="40:54">
      <c r="AN322" s="89"/>
      <c r="AO322" s="89"/>
      <c r="AP322" s="89"/>
      <c r="AQ322" s="89"/>
      <c r="AR322" s="89"/>
      <c r="AS322" s="89"/>
      <c r="AT322" s="89"/>
      <c r="AU322" s="89"/>
      <c r="AV322" s="89"/>
      <c r="AW322" s="89"/>
      <c r="AX322" s="89"/>
      <c r="AY322" s="89"/>
      <c r="AZ322" s="89"/>
      <c r="BA322" s="89"/>
      <c r="BB322" s="89"/>
    </row>
    <row r="323" spans="40:54">
      <c r="AN323" s="89"/>
      <c r="AO323" s="89"/>
      <c r="AP323" s="89"/>
      <c r="AQ323" s="89"/>
      <c r="AR323" s="89"/>
      <c r="AS323" s="89"/>
      <c r="AT323" s="89"/>
      <c r="AU323" s="89"/>
      <c r="AV323" s="89"/>
      <c r="AW323" s="89"/>
      <c r="AX323" s="89"/>
      <c r="AY323" s="89"/>
      <c r="AZ323" s="89"/>
      <c r="BA323" s="89"/>
      <c r="BB323" s="89"/>
    </row>
    <row r="324" spans="40:54">
      <c r="AN324" s="89"/>
      <c r="AO324" s="89"/>
      <c r="AP324" s="89"/>
      <c r="AQ324" s="89"/>
      <c r="AR324" s="89"/>
      <c r="AS324" s="89"/>
      <c r="AT324" s="89"/>
      <c r="AU324" s="89"/>
      <c r="AV324" s="89"/>
      <c r="AW324" s="89"/>
      <c r="AX324" s="89"/>
      <c r="AY324" s="89"/>
      <c r="AZ324" s="89"/>
      <c r="BA324" s="89"/>
      <c r="BB324" s="89"/>
    </row>
    <row r="325" spans="40:54">
      <c r="AN325" s="89"/>
      <c r="AO325" s="89"/>
      <c r="AP325" s="89"/>
      <c r="AQ325" s="89"/>
      <c r="AR325" s="89"/>
      <c r="AS325" s="89"/>
      <c r="AT325" s="89"/>
      <c r="AU325" s="89"/>
      <c r="AV325" s="89"/>
      <c r="AW325" s="89"/>
      <c r="AX325" s="89"/>
      <c r="AY325" s="89"/>
      <c r="AZ325" s="89"/>
      <c r="BA325" s="89"/>
      <c r="BB325" s="89"/>
    </row>
    <row r="326" spans="40:54">
      <c r="AN326" s="89"/>
      <c r="AO326" s="89"/>
      <c r="AP326" s="89"/>
      <c r="AQ326" s="89"/>
      <c r="AR326" s="89"/>
      <c r="AS326" s="89"/>
      <c r="AT326" s="89"/>
      <c r="AU326" s="89"/>
      <c r="AV326" s="89"/>
      <c r="AW326" s="89"/>
      <c r="AX326" s="89"/>
      <c r="AY326" s="89"/>
      <c r="AZ326" s="89"/>
      <c r="BA326" s="89"/>
      <c r="BB326" s="89"/>
    </row>
    <row r="327" spans="40:54">
      <c r="AN327" s="89"/>
      <c r="AO327" s="89"/>
      <c r="AP327" s="89"/>
      <c r="AQ327" s="89"/>
      <c r="AR327" s="89"/>
      <c r="AS327" s="89"/>
      <c r="AT327" s="89"/>
      <c r="AU327" s="89"/>
      <c r="AV327" s="89"/>
      <c r="AW327" s="89"/>
      <c r="AX327" s="89"/>
      <c r="AY327" s="89"/>
      <c r="AZ327" s="89"/>
      <c r="BA327" s="89"/>
      <c r="BB327" s="89"/>
    </row>
    <row r="328" spans="40:54">
      <c r="AN328" s="89"/>
      <c r="AO328" s="89"/>
      <c r="AP328" s="89"/>
      <c r="AQ328" s="89"/>
      <c r="AR328" s="89"/>
      <c r="AS328" s="89"/>
      <c r="AT328" s="89"/>
      <c r="AU328" s="89"/>
      <c r="AV328" s="89"/>
      <c r="AW328" s="89"/>
      <c r="AX328" s="89"/>
      <c r="AY328" s="89"/>
      <c r="AZ328" s="89"/>
      <c r="BA328" s="89"/>
      <c r="BB328" s="89"/>
    </row>
    <row r="329" spans="40:54">
      <c r="AN329" s="89"/>
      <c r="AO329" s="89"/>
      <c r="AP329" s="89"/>
      <c r="AQ329" s="89"/>
      <c r="AR329" s="89"/>
      <c r="AS329" s="89"/>
      <c r="AT329" s="89"/>
      <c r="AU329" s="89"/>
      <c r="AV329" s="89"/>
      <c r="AW329" s="89"/>
      <c r="AX329" s="89"/>
      <c r="AY329" s="89"/>
      <c r="AZ329" s="89"/>
      <c r="BA329" s="89"/>
      <c r="BB329" s="89"/>
    </row>
    <row r="330" spans="40:54">
      <c r="AN330" s="89"/>
      <c r="AO330" s="89"/>
      <c r="AP330" s="89"/>
      <c r="AQ330" s="89"/>
      <c r="AR330" s="89"/>
      <c r="AS330" s="89"/>
      <c r="AT330" s="89"/>
      <c r="AU330" s="89"/>
      <c r="AV330" s="89"/>
      <c r="AW330" s="89"/>
      <c r="AX330" s="89"/>
      <c r="AY330" s="89"/>
      <c r="AZ330" s="89"/>
      <c r="BA330" s="89"/>
      <c r="BB330" s="89"/>
    </row>
    <row r="331" spans="40:54">
      <c r="AN331" s="89"/>
      <c r="AO331" s="89"/>
      <c r="AP331" s="89"/>
      <c r="AQ331" s="89"/>
      <c r="AR331" s="89"/>
      <c r="AS331" s="89"/>
      <c r="AT331" s="89"/>
      <c r="AU331" s="89"/>
      <c r="AV331" s="89"/>
      <c r="AW331" s="89"/>
      <c r="AX331" s="89"/>
      <c r="AY331" s="89"/>
      <c r="AZ331" s="89"/>
      <c r="BA331" s="89"/>
      <c r="BB331" s="89"/>
    </row>
    <row r="332" spans="40:54">
      <c r="AN332" s="89"/>
      <c r="AO332" s="89"/>
      <c r="AP332" s="89"/>
      <c r="AQ332" s="89"/>
      <c r="AR332" s="89"/>
      <c r="AS332" s="89"/>
      <c r="AT332" s="89"/>
      <c r="AU332" s="89"/>
      <c r="AV332" s="89"/>
      <c r="AW332" s="89"/>
      <c r="AX332" s="89"/>
      <c r="AY332" s="89"/>
      <c r="AZ332" s="89"/>
      <c r="BA332" s="89"/>
      <c r="BB332" s="89"/>
    </row>
    <row r="333" spans="40:54">
      <c r="AN333" s="89"/>
      <c r="AO333" s="89"/>
      <c r="AP333" s="89"/>
      <c r="AQ333" s="89"/>
      <c r="AR333" s="89"/>
      <c r="AS333" s="89"/>
      <c r="AT333" s="89"/>
      <c r="AU333" s="89"/>
      <c r="AV333" s="89"/>
      <c r="AW333" s="89"/>
      <c r="AX333" s="89"/>
      <c r="AY333" s="89"/>
      <c r="AZ333" s="89"/>
      <c r="BA333" s="89"/>
      <c r="BB333" s="89"/>
    </row>
    <row r="334" spans="40:54">
      <c r="AN334" s="89"/>
      <c r="AO334" s="89"/>
      <c r="AP334" s="89"/>
      <c r="AQ334" s="89"/>
      <c r="AR334" s="89"/>
      <c r="AS334" s="89"/>
      <c r="AT334" s="89"/>
      <c r="AU334" s="89"/>
      <c r="AV334" s="89"/>
      <c r="AW334" s="89"/>
      <c r="AX334" s="89"/>
      <c r="AY334" s="89"/>
      <c r="AZ334" s="89"/>
      <c r="BA334" s="89"/>
      <c r="BB334" s="89"/>
    </row>
    <row r="335" spans="40:54">
      <c r="AN335" s="89"/>
      <c r="AO335" s="89"/>
      <c r="AP335" s="89"/>
      <c r="AQ335" s="89"/>
      <c r="AR335" s="89"/>
      <c r="AS335" s="89"/>
      <c r="AT335" s="89"/>
      <c r="AU335" s="89"/>
      <c r="AV335" s="89"/>
      <c r="AW335" s="89"/>
      <c r="AX335" s="89"/>
      <c r="AY335" s="89"/>
      <c r="AZ335" s="89"/>
      <c r="BA335" s="89"/>
      <c r="BB335" s="89"/>
    </row>
    <row r="336" spans="40:54">
      <c r="AN336" s="89"/>
      <c r="AO336" s="89"/>
      <c r="AP336" s="89"/>
      <c r="AQ336" s="89"/>
      <c r="AR336" s="89"/>
      <c r="AS336" s="89"/>
      <c r="AT336" s="89"/>
      <c r="AU336" s="89"/>
      <c r="AV336" s="89"/>
      <c r="AW336" s="89"/>
      <c r="AX336" s="89"/>
      <c r="AY336" s="89"/>
      <c r="AZ336" s="89"/>
      <c r="BA336" s="89"/>
      <c r="BB336" s="89"/>
    </row>
    <row r="337" spans="40:54">
      <c r="AN337" s="89"/>
      <c r="AO337" s="89"/>
      <c r="AP337" s="89"/>
      <c r="AQ337" s="89"/>
      <c r="AR337" s="89"/>
      <c r="AS337" s="89"/>
      <c r="AT337" s="89"/>
      <c r="AU337" s="89"/>
      <c r="AV337" s="89"/>
      <c r="AW337" s="89"/>
      <c r="AX337" s="89"/>
      <c r="AY337" s="89"/>
      <c r="AZ337" s="89"/>
      <c r="BA337" s="89"/>
      <c r="BB337" s="89"/>
    </row>
    <row r="338" spans="40:54">
      <c r="AN338" s="89"/>
      <c r="AO338" s="89"/>
      <c r="AP338" s="89"/>
      <c r="AQ338" s="89"/>
      <c r="AR338" s="89"/>
      <c r="AS338" s="89"/>
      <c r="AT338" s="89"/>
      <c r="AU338" s="89"/>
      <c r="AV338" s="89"/>
      <c r="AW338" s="89"/>
      <c r="AX338" s="89"/>
      <c r="AY338" s="89"/>
      <c r="AZ338" s="89"/>
      <c r="BA338" s="89"/>
      <c r="BB338" s="89"/>
    </row>
    <row r="339" spans="40:54">
      <c r="AN339" s="89"/>
      <c r="AO339" s="89"/>
      <c r="AP339" s="89"/>
      <c r="AQ339" s="89"/>
      <c r="AR339" s="89"/>
      <c r="AS339" s="89"/>
      <c r="AT339" s="89"/>
      <c r="AU339" s="89"/>
      <c r="AV339" s="89"/>
      <c r="AW339" s="89"/>
      <c r="AX339" s="89"/>
      <c r="AY339" s="89"/>
      <c r="AZ339" s="89"/>
      <c r="BA339" s="89"/>
      <c r="BB339" s="89"/>
    </row>
    <row r="340" spans="40:54">
      <c r="AN340" s="89"/>
      <c r="AO340" s="89"/>
      <c r="AP340" s="89"/>
      <c r="AQ340" s="89"/>
      <c r="AR340" s="89"/>
      <c r="AS340" s="89"/>
      <c r="AT340" s="89"/>
      <c r="AU340" s="89"/>
      <c r="AV340" s="89"/>
      <c r="AW340" s="89"/>
      <c r="AX340" s="89"/>
      <c r="AY340" s="89"/>
      <c r="AZ340" s="89"/>
      <c r="BA340" s="89"/>
      <c r="BB340" s="89"/>
    </row>
    <row r="341" spans="40:54">
      <c r="AN341" s="89"/>
      <c r="AO341" s="89"/>
      <c r="AP341" s="89"/>
      <c r="AQ341" s="89"/>
      <c r="AR341" s="89"/>
      <c r="AS341" s="89"/>
      <c r="AT341" s="89"/>
      <c r="AU341" s="89"/>
      <c r="AV341" s="89"/>
      <c r="AW341" s="89"/>
      <c r="AX341" s="89"/>
      <c r="AY341" s="89"/>
      <c r="AZ341" s="89"/>
      <c r="BA341" s="89"/>
      <c r="BB341" s="89"/>
    </row>
    <row r="342" spans="40:54">
      <c r="AN342" s="89"/>
      <c r="AO342" s="89"/>
      <c r="AP342" s="89"/>
      <c r="AQ342" s="89"/>
      <c r="AR342" s="89"/>
      <c r="AS342" s="89"/>
      <c r="AT342" s="89"/>
      <c r="AU342" s="89"/>
      <c r="AV342" s="89"/>
      <c r="AW342" s="89"/>
      <c r="AX342" s="89"/>
      <c r="AY342" s="89"/>
      <c r="AZ342" s="89"/>
      <c r="BA342" s="89"/>
      <c r="BB342" s="89"/>
    </row>
    <row r="343" spans="40:54">
      <c r="AN343" s="89"/>
      <c r="AO343" s="89"/>
      <c r="AP343" s="89"/>
      <c r="AQ343" s="89"/>
      <c r="AR343" s="89"/>
      <c r="AS343" s="89"/>
      <c r="AT343" s="89"/>
      <c r="AU343" s="89"/>
      <c r="AV343" s="89"/>
      <c r="AW343" s="89"/>
      <c r="AX343" s="89"/>
      <c r="AY343" s="89"/>
      <c r="AZ343" s="89"/>
      <c r="BA343" s="89"/>
      <c r="BB343" s="89"/>
    </row>
    <row r="344" spans="40:54">
      <c r="AN344" s="89"/>
      <c r="AO344" s="89"/>
      <c r="AP344" s="89"/>
      <c r="AQ344" s="89"/>
      <c r="AR344" s="89"/>
      <c r="AS344" s="89"/>
      <c r="AT344" s="89"/>
      <c r="AU344" s="89"/>
      <c r="AV344" s="89"/>
      <c r="AW344" s="89"/>
      <c r="AX344" s="89"/>
      <c r="AY344" s="89"/>
      <c r="AZ344" s="89"/>
      <c r="BA344" s="89"/>
      <c r="BB344" s="89"/>
    </row>
    <row r="345" spans="40:54">
      <c r="AN345" s="89"/>
      <c r="AO345" s="89"/>
      <c r="AP345" s="89"/>
      <c r="AQ345" s="89"/>
      <c r="AR345" s="89"/>
      <c r="AS345" s="89"/>
      <c r="AT345" s="89"/>
      <c r="AU345" s="89"/>
      <c r="AV345" s="89"/>
      <c r="AW345" s="89"/>
      <c r="AX345" s="89"/>
      <c r="AY345" s="89"/>
      <c r="AZ345" s="89"/>
      <c r="BA345" s="89"/>
      <c r="BB345" s="89"/>
    </row>
    <row r="346" spans="40:54">
      <c r="AN346" s="89"/>
      <c r="AO346" s="89"/>
      <c r="AP346" s="89"/>
      <c r="AQ346" s="89"/>
      <c r="AR346" s="89"/>
      <c r="AS346" s="89"/>
      <c r="AT346" s="89"/>
      <c r="AU346" s="89"/>
      <c r="AV346" s="89"/>
      <c r="AW346" s="89"/>
      <c r="AX346" s="89"/>
      <c r="AY346" s="89"/>
      <c r="AZ346" s="89"/>
      <c r="BA346" s="89"/>
      <c r="BB346" s="89"/>
    </row>
    <row r="347" spans="40:54">
      <c r="AN347" s="89"/>
      <c r="AO347" s="89"/>
      <c r="AP347" s="89"/>
      <c r="AQ347" s="89"/>
      <c r="AR347" s="89"/>
      <c r="AS347" s="89"/>
      <c r="AT347" s="89"/>
      <c r="AU347" s="89"/>
      <c r="AV347" s="89"/>
      <c r="AW347" s="89"/>
      <c r="AX347" s="89"/>
      <c r="AY347" s="89"/>
      <c r="AZ347" s="89"/>
      <c r="BA347" s="89"/>
      <c r="BB347" s="89"/>
    </row>
    <row r="348" spans="40:54">
      <c r="AN348" s="89"/>
      <c r="AO348" s="89"/>
      <c r="AP348" s="89"/>
      <c r="AQ348" s="89"/>
      <c r="AR348" s="89"/>
      <c r="AS348" s="89"/>
      <c r="AT348" s="89"/>
      <c r="AU348" s="89"/>
      <c r="AV348" s="89"/>
      <c r="AW348" s="89"/>
      <c r="AX348" s="89"/>
      <c r="AY348" s="89"/>
      <c r="AZ348" s="89"/>
      <c r="BA348" s="89"/>
      <c r="BB348" s="89"/>
    </row>
    <row r="349" spans="40:54">
      <c r="AN349" s="89"/>
      <c r="AO349" s="89"/>
      <c r="AP349" s="89"/>
      <c r="AQ349" s="89"/>
      <c r="AR349" s="89"/>
      <c r="AS349" s="89"/>
      <c r="AT349" s="89"/>
      <c r="AU349" s="89"/>
      <c r="AV349" s="89"/>
      <c r="AW349" s="89"/>
      <c r="AX349" s="89"/>
      <c r="AY349" s="89"/>
      <c r="AZ349" s="89"/>
      <c r="BA349" s="89"/>
      <c r="BB349" s="89"/>
    </row>
    <row r="350" spans="40:54">
      <c r="AN350" s="89"/>
      <c r="AO350" s="89"/>
      <c r="AP350" s="89"/>
      <c r="AQ350" s="89"/>
      <c r="AR350" s="89"/>
      <c r="AS350" s="89"/>
      <c r="AT350" s="89"/>
      <c r="AU350" s="89"/>
      <c r="AV350" s="89"/>
      <c r="AW350" s="89"/>
      <c r="AX350" s="89"/>
      <c r="AY350" s="89"/>
      <c r="AZ350" s="89"/>
      <c r="BA350" s="89"/>
      <c r="BB350" s="89"/>
    </row>
    <row r="351" spans="40:54">
      <c r="AN351" s="89"/>
      <c r="AO351" s="89"/>
      <c r="AP351" s="89"/>
      <c r="AQ351" s="89"/>
      <c r="AR351" s="89"/>
      <c r="AS351" s="89"/>
      <c r="AT351" s="89"/>
      <c r="AU351" s="89"/>
      <c r="AV351" s="89"/>
      <c r="AW351" s="89"/>
      <c r="AX351" s="89"/>
      <c r="AY351" s="89"/>
      <c r="AZ351" s="89"/>
      <c r="BA351" s="89"/>
      <c r="BB351" s="89"/>
    </row>
    <row r="352" spans="40:54">
      <c r="AN352" s="89"/>
      <c r="AO352" s="89"/>
      <c r="AP352" s="89"/>
      <c r="AQ352" s="89"/>
      <c r="AR352" s="89"/>
      <c r="AS352" s="89"/>
      <c r="AT352" s="89"/>
      <c r="AU352" s="89"/>
      <c r="AV352" s="89"/>
      <c r="AW352" s="89"/>
      <c r="AX352" s="89"/>
      <c r="AY352" s="89"/>
      <c r="AZ352" s="89"/>
      <c r="BA352" s="89"/>
      <c r="BB352" s="89"/>
    </row>
    <row r="353" spans="40:54">
      <c r="AN353" s="89"/>
      <c r="AO353" s="89"/>
      <c r="AP353" s="89"/>
      <c r="AQ353" s="89"/>
      <c r="AR353" s="89"/>
      <c r="AS353" s="89"/>
      <c r="AT353" s="89"/>
      <c r="AU353" s="89"/>
      <c r="AV353" s="89"/>
      <c r="AW353" s="89"/>
      <c r="AX353" s="89"/>
      <c r="AY353" s="89"/>
      <c r="AZ353" s="89"/>
      <c r="BA353" s="89"/>
      <c r="BB353" s="89"/>
    </row>
    <row r="354" spans="40:54">
      <c r="AN354" s="89"/>
      <c r="AO354" s="89"/>
      <c r="AP354" s="89"/>
      <c r="AQ354" s="89"/>
      <c r="AR354" s="89"/>
      <c r="AS354" s="89"/>
      <c r="AT354" s="89"/>
      <c r="AU354" s="89"/>
      <c r="AV354" s="89"/>
      <c r="AW354" s="89"/>
      <c r="AX354" s="89"/>
      <c r="AY354" s="89"/>
      <c r="AZ354" s="89"/>
      <c r="BA354" s="89"/>
      <c r="BB354" s="89"/>
    </row>
    <row r="355" spans="40:54">
      <c r="AN355" s="89"/>
      <c r="AO355" s="89"/>
      <c r="AP355" s="89"/>
      <c r="AQ355" s="89"/>
      <c r="AR355" s="89"/>
      <c r="AS355" s="89"/>
      <c r="AT355" s="89"/>
      <c r="AU355" s="89"/>
      <c r="AV355" s="89"/>
      <c r="AW355" s="89"/>
      <c r="AX355" s="89"/>
      <c r="AY355" s="89"/>
      <c r="AZ355" s="89"/>
      <c r="BA355" s="89"/>
      <c r="BB355" s="89"/>
    </row>
    <row r="356" spans="40:54">
      <c r="AN356" s="89"/>
      <c r="AO356" s="89"/>
      <c r="AP356" s="89"/>
      <c r="AQ356" s="89"/>
      <c r="AR356" s="89"/>
      <c r="AS356" s="89"/>
      <c r="AT356" s="89"/>
      <c r="AU356" s="89"/>
      <c r="AV356" s="89"/>
      <c r="AW356" s="89"/>
      <c r="AX356" s="89"/>
      <c r="AY356" s="89"/>
      <c r="AZ356" s="89"/>
      <c r="BA356" s="89"/>
      <c r="BB356" s="89"/>
    </row>
    <row r="357" spans="40:54">
      <c r="AN357" s="89"/>
      <c r="AO357" s="89"/>
      <c r="AP357" s="89"/>
      <c r="AQ357" s="89"/>
      <c r="AR357" s="89"/>
      <c r="AS357" s="89"/>
      <c r="AT357" s="89"/>
      <c r="AU357" s="89"/>
      <c r="AV357" s="89"/>
      <c r="AW357" s="89"/>
      <c r="AX357" s="89"/>
      <c r="AY357" s="89"/>
      <c r="AZ357" s="89"/>
      <c r="BA357" s="89"/>
      <c r="BB357" s="89"/>
    </row>
    <row r="358" spans="40:54">
      <c r="AN358" s="89"/>
      <c r="AO358" s="89"/>
      <c r="AP358" s="89"/>
      <c r="AQ358" s="89"/>
      <c r="AR358" s="89"/>
      <c r="AS358" s="89"/>
      <c r="AT358" s="89"/>
      <c r="AU358" s="89"/>
      <c r="AV358" s="89"/>
      <c r="AW358" s="89"/>
      <c r="AX358" s="89"/>
      <c r="AY358" s="89"/>
      <c r="AZ358" s="89"/>
      <c r="BA358" s="89"/>
      <c r="BB358" s="89"/>
    </row>
    <row r="359" spans="40:54">
      <c r="AN359" s="89"/>
      <c r="AO359" s="89"/>
      <c r="AP359" s="89"/>
      <c r="AQ359" s="89"/>
      <c r="AR359" s="89"/>
      <c r="AS359" s="89"/>
      <c r="AT359" s="89"/>
      <c r="AU359" s="89"/>
      <c r="AV359" s="89"/>
      <c r="AW359" s="89"/>
      <c r="AX359" s="89"/>
      <c r="AY359" s="89"/>
      <c r="AZ359" s="89"/>
      <c r="BA359" s="89"/>
      <c r="BB359" s="89"/>
    </row>
    <row r="360" spans="40:54">
      <c r="AN360" s="89"/>
      <c r="AO360" s="89"/>
      <c r="AP360" s="89"/>
      <c r="AQ360" s="89"/>
      <c r="AR360" s="89"/>
      <c r="AS360" s="89"/>
      <c r="AT360" s="89"/>
      <c r="AU360" s="89"/>
      <c r="AV360" s="89"/>
      <c r="AW360" s="89"/>
      <c r="AX360" s="89"/>
      <c r="AY360" s="89"/>
      <c r="AZ360" s="89"/>
      <c r="BA360" s="89"/>
      <c r="BB360" s="89"/>
    </row>
    <row r="361" spans="40:54">
      <c r="AN361" s="89"/>
      <c r="AO361" s="89"/>
      <c r="AP361" s="89"/>
      <c r="AQ361" s="89"/>
      <c r="AR361" s="89"/>
      <c r="AS361" s="89"/>
      <c r="AT361" s="89"/>
      <c r="AU361" s="89"/>
      <c r="AV361" s="89"/>
      <c r="AW361" s="89"/>
      <c r="AX361" s="89"/>
      <c r="AY361" s="89"/>
      <c r="AZ361" s="89"/>
      <c r="BA361" s="89"/>
      <c r="BB361" s="89"/>
    </row>
    <row r="362" spans="40:54">
      <c r="AN362" s="89"/>
      <c r="AO362" s="89"/>
      <c r="AP362" s="89"/>
      <c r="AQ362" s="89"/>
      <c r="AR362" s="89"/>
      <c r="AS362" s="89"/>
      <c r="AT362" s="89"/>
      <c r="AU362" s="89"/>
      <c r="AV362" s="89"/>
      <c r="AW362" s="89"/>
      <c r="AX362" s="89"/>
      <c r="AY362" s="89"/>
      <c r="AZ362" s="89"/>
      <c r="BA362" s="89"/>
      <c r="BB362" s="89"/>
    </row>
    <row r="363" spans="40:54">
      <c r="AN363" s="89"/>
      <c r="AO363" s="89"/>
      <c r="AP363" s="89"/>
      <c r="AQ363" s="89"/>
      <c r="AR363" s="89"/>
      <c r="AS363" s="89"/>
      <c r="AT363" s="89"/>
      <c r="AU363" s="89"/>
      <c r="AV363" s="89"/>
      <c r="AW363" s="89"/>
      <c r="AX363" s="89"/>
      <c r="AY363" s="89"/>
      <c r="AZ363" s="89"/>
      <c r="BA363" s="89"/>
      <c r="BB363" s="89"/>
    </row>
    <row r="364" spans="40:54">
      <c r="AN364" s="89"/>
      <c r="AO364" s="89"/>
      <c r="AP364" s="89"/>
      <c r="AQ364" s="89"/>
      <c r="AR364" s="89"/>
      <c r="AS364" s="89"/>
      <c r="AT364" s="89"/>
      <c r="AU364" s="89"/>
      <c r="AV364" s="89"/>
      <c r="AW364" s="89"/>
      <c r="AX364" s="89"/>
      <c r="AY364" s="89"/>
      <c r="AZ364" s="89"/>
      <c r="BA364" s="89"/>
      <c r="BB364" s="89"/>
    </row>
    <row r="365" spans="40:54">
      <c r="AN365" s="89"/>
      <c r="AO365" s="89"/>
      <c r="AP365" s="89"/>
      <c r="AQ365" s="89"/>
      <c r="AR365" s="89"/>
      <c r="AS365" s="89"/>
      <c r="AT365" s="89"/>
      <c r="AU365" s="89"/>
      <c r="AV365" s="89"/>
      <c r="AW365" s="89"/>
      <c r="AX365" s="89"/>
      <c r="AY365" s="89"/>
      <c r="AZ365" s="89"/>
      <c r="BA365" s="89"/>
      <c r="BB365" s="89"/>
    </row>
    <row r="366" spans="40:54">
      <c r="AN366" s="89"/>
      <c r="AO366" s="89"/>
      <c r="AP366" s="89"/>
      <c r="AQ366" s="89"/>
      <c r="AR366" s="89"/>
      <c r="AS366" s="89"/>
      <c r="AT366" s="89"/>
      <c r="AU366" s="89"/>
      <c r="AV366" s="89"/>
      <c r="AW366" s="89"/>
      <c r="AX366" s="89"/>
      <c r="AY366" s="89"/>
      <c r="AZ366" s="89"/>
      <c r="BA366" s="89"/>
      <c r="BB366" s="89"/>
    </row>
    <row r="367" spans="40:54">
      <c r="AN367" s="89"/>
      <c r="AO367" s="89"/>
      <c r="AP367" s="89"/>
      <c r="AQ367" s="89"/>
      <c r="AR367" s="89"/>
      <c r="AS367" s="89"/>
      <c r="AT367" s="89"/>
      <c r="AU367" s="89"/>
      <c r="AV367" s="89"/>
      <c r="AW367" s="89"/>
      <c r="AX367" s="89"/>
      <c r="AY367" s="89"/>
      <c r="AZ367" s="89"/>
      <c r="BA367" s="89"/>
      <c r="BB367" s="89"/>
    </row>
    <row r="368" spans="40:54">
      <c r="AN368" s="89"/>
      <c r="AO368" s="89"/>
      <c r="AP368" s="89"/>
      <c r="AQ368" s="89"/>
      <c r="AR368" s="89"/>
      <c r="AS368" s="89"/>
      <c r="AT368" s="89"/>
      <c r="AU368" s="89"/>
      <c r="AV368" s="89"/>
      <c r="AW368" s="89"/>
      <c r="AX368" s="89"/>
      <c r="AY368" s="89"/>
      <c r="AZ368" s="89"/>
      <c r="BA368" s="89"/>
      <c r="BB368" s="89"/>
    </row>
    <row r="369" spans="40:54">
      <c r="AN369" s="89"/>
      <c r="AO369" s="89"/>
      <c r="AP369" s="89"/>
      <c r="AQ369" s="89"/>
      <c r="AR369" s="89"/>
      <c r="AS369" s="89"/>
      <c r="AT369" s="89"/>
      <c r="AU369" s="89"/>
      <c r="AV369" s="89"/>
      <c r="AW369" s="89"/>
      <c r="AX369" s="89"/>
      <c r="AY369" s="89"/>
      <c r="AZ369" s="89"/>
      <c r="BA369" s="89"/>
      <c r="BB369" s="89"/>
    </row>
    <row r="370" spans="40:54">
      <c r="AN370" s="89"/>
      <c r="AO370" s="89"/>
      <c r="AP370" s="89"/>
      <c r="AQ370" s="89"/>
      <c r="AR370" s="89"/>
      <c r="AS370" s="89"/>
      <c r="AT370" s="89"/>
      <c r="AU370" s="89"/>
      <c r="AV370" s="89"/>
      <c r="AW370" s="89"/>
      <c r="AX370" s="89"/>
      <c r="AY370" s="89"/>
      <c r="AZ370" s="89"/>
      <c r="BA370" s="89"/>
      <c r="BB370" s="89"/>
    </row>
    <row r="371" spans="40:54">
      <c r="AN371" s="89"/>
      <c r="AO371" s="89"/>
      <c r="AP371" s="89"/>
      <c r="AQ371" s="89"/>
      <c r="AR371" s="89"/>
      <c r="AS371" s="89"/>
      <c r="AT371" s="89"/>
      <c r="AU371" s="89"/>
      <c r="AV371" s="89"/>
      <c r="AW371" s="89"/>
      <c r="AX371" s="89"/>
      <c r="AY371" s="89"/>
      <c r="AZ371" s="89"/>
      <c r="BA371" s="89"/>
      <c r="BB371" s="89"/>
    </row>
    <row r="372" spans="40:54">
      <c r="AN372" s="89"/>
      <c r="AO372" s="89"/>
      <c r="AP372" s="89"/>
      <c r="AQ372" s="89"/>
      <c r="AR372" s="89"/>
      <c r="AS372" s="89"/>
      <c r="AT372" s="89"/>
      <c r="AU372" s="89"/>
      <c r="AV372" s="89"/>
      <c r="AW372" s="89"/>
      <c r="AX372" s="89"/>
      <c r="AY372" s="89"/>
      <c r="AZ372" s="89"/>
      <c r="BA372" s="89"/>
      <c r="BB372" s="89"/>
    </row>
    <row r="373" spans="40:54">
      <c r="AN373" s="89"/>
      <c r="AO373" s="89"/>
      <c r="AP373" s="89"/>
      <c r="AQ373" s="89"/>
      <c r="AR373" s="89"/>
      <c r="AS373" s="89"/>
      <c r="AT373" s="89"/>
      <c r="AU373" s="89"/>
      <c r="AV373" s="89"/>
      <c r="AW373" s="89"/>
      <c r="AX373" s="89"/>
      <c r="AY373" s="89"/>
      <c r="AZ373" s="89"/>
      <c r="BA373" s="89"/>
      <c r="BB373" s="89"/>
    </row>
    <row r="374" spans="40:54">
      <c r="AN374" s="89"/>
      <c r="AO374" s="89"/>
      <c r="AP374" s="89"/>
      <c r="AQ374" s="89"/>
      <c r="AR374" s="89"/>
      <c r="AS374" s="89"/>
      <c r="AT374" s="89"/>
      <c r="AU374" s="89"/>
      <c r="AV374" s="89"/>
      <c r="AW374" s="89"/>
      <c r="AX374" s="89"/>
      <c r="AY374" s="89"/>
      <c r="AZ374" s="89"/>
      <c r="BA374" s="89"/>
      <c r="BB374" s="89"/>
    </row>
    <row r="375" spans="40:54">
      <c r="AN375" s="89"/>
      <c r="AO375" s="89"/>
      <c r="AP375" s="89"/>
      <c r="AQ375" s="89"/>
      <c r="AR375" s="89"/>
      <c r="AS375" s="89"/>
      <c r="AT375" s="89"/>
      <c r="AU375" s="89"/>
      <c r="AV375" s="89"/>
      <c r="AW375" s="89"/>
      <c r="AX375" s="89"/>
      <c r="AY375" s="89"/>
      <c r="AZ375" s="89"/>
      <c r="BA375" s="89"/>
      <c r="BB375" s="89"/>
    </row>
    <row r="376" spans="40:54">
      <c r="AN376" s="89"/>
      <c r="AO376" s="89"/>
      <c r="AP376" s="89"/>
      <c r="AQ376" s="89"/>
      <c r="AR376" s="89"/>
      <c r="AS376" s="89"/>
      <c r="AT376" s="89"/>
      <c r="AU376" s="89"/>
      <c r="AV376" s="89"/>
      <c r="AW376" s="89"/>
      <c r="AX376" s="89"/>
      <c r="AY376" s="89"/>
      <c r="AZ376" s="89"/>
      <c r="BA376" s="89"/>
      <c r="BB376" s="89"/>
    </row>
    <row r="377" spans="40:54">
      <c r="AN377" s="89"/>
      <c r="AO377" s="89"/>
      <c r="AP377" s="89"/>
      <c r="AQ377" s="89"/>
      <c r="AR377" s="89"/>
      <c r="AS377" s="89"/>
      <c r="AT377" s="89"/>
      <c r="AU377" s="89"/>
      <c r="AV377" s="89"/>
      <c r="AW377" s="89"/>
      <c r="AX377" s="89"/>
      <c r="AY377" s="89"/>
      <c r="AZ377" s="89"/>
      <c r="BA377" s="89"/>
      <c r="BB377" s="89"/>
    </row>
    <row r="378" spans="40:54">
      <c r="AN378" s="89"/>
      <c r="AO378" s="89"/>
      <c r="AP378" s="89"/>
      <c r="AQ378" s="89"/>
      <c r="AR378" s="89"/>
      <c r="AS378" s="89"/>
      <c r="AT378" s="89"/>
      <c r="AU378" s="89"/>
      <c r="AV378" s="89"/>
      <c r="AW378" s="89"/>
      <c r="AX378" s="89"/>
      <c r="AY378" s="89"/>
      <c r="AZ378" s="89"/>
      <c r="BA378" s="89"/>
      <c r="BB378" s="89"/>
    </row>
    <row r="379" spans="40:54">
      <c r="AN379" s="89"/>
      <c r="AO379" s="89"/>
      <c r="AP379" s="89"/>
      <c r="AQ379" s="89"/>
      <c r="AR379" s="89"/>
      <c r="AS379" s="89"/>
      <c r="AT379" s="89"/>
      <c r="AU379" s="89"/>
      <c r="AV379" s="89"/>
      <c r="AW379" s="89"/>
      <c r="AX379" s="89"/>
      <c r="AY379" s="89"/>
      <c r="AZ379" s="89"/>
      <c r="BA379" s="89"/>
      <c r="BB379" s="89"/>
    </row>
    <row r="380" spans="40:54">
      <c r="AN380" s="89"/>
      <c r="AO380" s="89"/>
      <c r="AP380" s="89"/>
      <c r="AQ380" s="89"/>
      <c r="AR380" s="89"/>
      <c r="AS380" s="89"/>
      <c r="AT380" s="89"/>
      <c r="AU380" s="89"/>
      <c r="AV380" s="89"/>
      <c r="AW380" s="89"/>
      <c r="AX380" s="89"/>
      <c r="AY380" s="89"/>
      <c r="AZ380" s="89"/>
      <c r="BA380" s="89"/>
      <c r="BB380" s="89"/>
    </row>
    <row r="381" spans="40:54">
      <c r="AN381" s="89"/>
      <c r="AO381" s="89"/>
      <c r="AP381" s="89"/>
      <c r="AQ381" s="89"/>
      <c r="AR381" s="89"/>
      <c r="AS381" s="89"/>
      <c r="AT381" s="89"/>
      <c r="AU381" s="89"/>
      <c r="AV381" s="89"/>
      <c r="AW381" s="89"/>
      <c r="AX381" s="89"/>
      <c r="AY381" s="89"/>
      <c r="AZ381" s="89"/>
      <c r="BA381" s="89"/>
      <c r="BB381" s="89"/>
    </row>
    <row r="382" spans="40:54">
      <c r="AN382" s="89"/>
      <c r="AO382" s="89"/>
      <c r="AP382" s="89"/>
      <c r="AQ382" s="89"/>
      <c r="AR382" s="89"/>
      <c r="AS382" s="89"/>
      <c r="AT382" s="89"/>
      <c r="AU382" s="89"/>
      <c r="AV382" s="89"/>
      <c r="AW382" s="89"/>
      <c r="AX382" s="89"/>
      <c r="AY382" s="89"/>
      <c r="AZ382" s="89"/>
      <c r="BA382" s="89"/>
      <c r="BB382" s="89"/>
    </row>
    <row r="383" spans="40:54">
      <c r="AN383" s="89"/>
      <c r="AO383" s="89"/>
      <c r="AP383" s="89"/>
      <c r="AQ383" s="89"/>
      <c r="AR383" s="89"/>
      <c r="AS383" s="89"/>
      <c r="AT383" s="89"/>
      <c r="AU383" s="89"/>
      <c r="AV383" s="89"/>
      <c r="AW383" s="89"/>
      <c r="AX383" s="89"/>
      <c r="AY383" s="89"/>
      <c r="AZ383" s="89"/>
      <c r="BA383" s="89"/>
      <c r="BB383" s="89"/>
    </row>
    <row r="384" spans="40:54">
      <c r="AN384" s="89"/>
      <c r="AO384" s="89"/>
      <c r="AP384" s="89"/>
      <c r="AQ384" s="89"/>
      <c r="AR384" s="89"/>
      <c r="AS384" s="89"/>
      <c r="AT384" s="89"/>
      <c r="AU384" s="89"/>
      <c r="AV384" s="89"/>
      <c r="AW384" s="89"/>
      <c r="AX384" s="89"/>
      <c r="AY384" s="89"/>
      <c r="AZ384" s="89"/>
      <c r="BA384" s="89"/>
      <c r="BB384" s="89"/>
    </row>
    <row r="385" spans="40:54">
      <c r="AN385" s="89"/>
      <c r="AO385" s="89"/>
      <c r="AP385" s="89"/>
      <c r="AQ385" s="89"/>
      <c r="AR385" s="89"/>
      <c r="AS385" s="89"/>
      <c r="AT385" s="89"/>
      <c r="AU385" s="89"/>
      <c r="AV385" s="89"/>
      <c r="AW385" s="89"/>
      <c r="AX385" s="89"/>
      <c r="AY385" s="89"/>
      <c r="AZ385" s="89"/>
      <c r="BA385" s="89"/>
      <c r="BB385" s="89"/>
    </row>
    <row r="386" spans="40:54">
      <c r="AN386" s="89"/>
      <c r="AO386" s="89"/>
      <c r="AP386" s="89"/>
      <c r="AQ386" s="89"/>
      <c r="AR386" s="89"/>
      <c r="AS386" s="89"/>
      <c r="AT386" s="89"/>
      <c r="AU386" s="89"/>
      <c r="AV386" s="89"/>
      <c r="AW386" s="89"/>
      <c r="AX386" s="89"/>
      <c r="AY386" s="89"/>
      <c r="AZ386" s="89"/>
      <c r="BA386" s="89"/>
      <c r="BB386" s="89"/>
    </row>
    <row r="387" spans="40:54">
      <c r="AN387" s="89"/>
      <c r="AO387" s="89"/>
      <c r="AP387" s="89"/>
      <c r="AQ387" s="89"/>
      <c r="AR387" s="89"/>
      <c r="AS387" s="89"/>
      <c r="AT387" s="89"/>
      <c r="AU387" s="89"/>
      <c r="AV387" s="89"/>
      <c r="AW387" s="89"/>
      <c r="AX387" s="89"/>
      <c r="AY387" s="89"/>
      <c r="AZ387" s="89"/>
      <c r="BA387" s="89"/>
      <c r="BB387" s="89"/>
    </row>
    <row r="388" spans="40:54">
      <c r="AN388" s="89"/>
      <c r="AO388" s="89"/>
      <c r="AP388" s="89"/>
      <c r="AQ388" s="89"/>
      <c r="AR388" s="89"/>
      <c r="AS388" s="89"/>
      <c r="AT388" s="89"/>
      <c r="AU388" s="89"/>
      <c r="AV388" s="89"/>
      <c r="AW388" s="89"/>
      <c r="AX388" s="89"/>
      <c r="AY388" s="89"/>
      <c r="AZ388" s="89"/>
      <c r="BA388" s="89"/>
      <c r="BB388" s="89"/>
    </row>
    <row r="389" spans="40:54">
      <c r="AN389" s="89"/>
      <c r="AO389" s="89"/>
      <c r="AP389" s="89"/>
      <c r="AQ389" s="89"/>
      <c r="AR389" s="89"/>
      <c r="AS389" s="89"/>
      <c r="AT389" s="89"/>
      <c r="AU389" s="89"/>
      <c r="AV389" s="89"/>
      <c r="AW389" s="89"/>
      <c r="AX389" s="89"/>
      <c r="AY389" s="89"/>
      <c r="AZ389" s="89"/>
      <c r="BA389" s="89"/>
      <c r="BB389" s="89"/>
    </row>
    <row r="390" spans="40:54">
      <c r="AN390" s="89"/>
      <c r="AO390" s="89"/>
      <c r="AP390" s="89"/>
      <c r="AQ390" s="89"/>
      <c r="AR390" s="89"/>
      <c r="AS390" s="89"/>
      <c r="AT390" s="89"/>
      <c r="AU390" s="89"/>
      <c r="AV390" s="89"/>
      <c r="AW390" s="89"/>
      <c r="AX390" s="89"/>
      <c r="AY390" s="89"/>
      <c r="AZ390" s="89"/>
      <c r="BA390" s="89"/>
      <c r="BB390" s="89"/>
    </row>
    <row r="391" spans="40:54">
      <c r="AN391" s="89"/>
      <c r="AO391" s="89"/>
      <c r="AP391" s="89"/>
      <c r="AQ391" s="89"/>
      <c r="AR391" s="89"/>
      <c r="AS391" s="89"/>
      <c r="AT391" s="89"/>
      <c r="AU391" s="89"/>
      <c r="AV391" s="89"/>
      <c r="AW391" s="89"/>
      <c r="AX391" s="89"/>
      <c r="AY391" s="89"/>
      <c r="AZ391" s="89"/>
      <c r="BA391" s="89"/>
      <c r="BB391" s="89"/>
    </row>
    <row r="392" spans="40:54">
      <c r="AN392" s="89"/>
      <c r="AO392" s="89"/>
      <c r="AP392" s="89"/>
      <c r="AQ392" s="89"/>
      <c r="AR392" s="89"/>
      <c r="AS392" s="89"/>
      <c r="AT392" s="89"/>
      <c r="AU392" s="89"/>
      <c r="AV392" s="89"/>
      <c r="AW392" s="89"/>
      <c r="AX392" s="89"/>
      <c r="AY392" s="89"/>
      <c r="AZ392" s="89"/>
      <c r="BA392" s="89"/>
      <c r="BB392" s="89"/>
    </row>
    <row r="393" spans="40:54">
      <c r="AN393" s="89"/>
      <c r="AO393" s="89"/>
      <c r="AP393" s="89"/>
      <c r="AQ393" s="89"/>
      <c r="AR393" s="89"/>
      <c r="AS393" s="89"/>
      <c r="AT393" s="89"/>
      <c r="AU393" s="89"/>
      <c r="AV393" s="89"/>
      <c r="AW393" s="89"/>
      <c r="AX393" s="89"/>
      <c r="AY393" s="89"/>
      <c r="AZ393" s="89"/>
      <c r="BA393" s="89"/>
      <c r="BB393" s="89"/>
    </row>
    <row r="394" spans="40:54">
      <c r="AN394" s="89"/>
      <c r="AO394" s="89"/>
      <c r="AP394" s="89"/>
      <c r="AQ394" s="89"/>
      <c r="AR394" s="89"/>
      <c r="AS394" s="89"/>
      <c r="AT394" s="89"/>
      <c r="AU394" s="89"/>
      <c r="AV394" s="89"/>
      <c r="AW394" s="89"/>
      <c r="AX394" s="89"/>
      <c r="AY394" s="89"/>
      <c r="AZ394" s="89"/>
      <c r="BA394" s="89"/>
      <c r="BB394" s="89"/>
    </row>
    <row r="395" spans="40:54">
      <c r="AN395" s="89"/>
      <c r="AO395" s="89"/>
      <c r="AP395" s="89"/>
      <c r="AQ395" s="89"/>
      <c r="AR395" s="89"/>
      <c r="AS395" s="89"/>
      <c r="AT395" s="89"/>
      <c r="AU395" s="89"/>
      <c r="AV395" s="89"/>
      <c r="AW395" s="89"/>
      <c r="AX395" s="89"/>
      <c r="AY395" s="89"/>
      <c r="AZ395" s="89"/>
      <c r="BA395" s="89"/>
      <c r="BB395" s="89"/>
    </row>
    <row r="396" spans="40:54">
      <c r="AN396" s="89"/>
      <c r="AO396" s="89"/>
      <c r="AP396" s="89"/>
      <c r="AQ396" s="89"/>
      <c r="AR396" s="89"/>
      <c r="AS396" s="89"/>
      <c r="AT396" s="89"/>
      <c r="AU396" s="89"/>
      <c r="AV396" s="89"/>
      <c r="AW396" s="89"/>
      <c r="AX396" s="89"/>
      <c r="AY396" s="89"/>
      <c r="AZ396" s="89"/>
      <c r="BA396" s="89"/>
      <c r="BB396" s="89"/>
    </row>
    <row r="397" spans="40:54">
      <c r="AN397" s="89"/>
      <c r="AO397" s="89"/>
      <c r="AP397" s="89"/>
      <c r="AQ397" s="89"/>
      <c r="AR397" s="89"/>
      <c r="AS397" s="89"/>
      <c r="AT397" s="89"/>
      <c r="AU397" s="89"/>
      <c r="AV397" s="89"/>
      <c r="AW397" s="89"/>
      <c r="AX397" s="89"/>
      <c r="AY397" s="89"/>
      <c r="AZ397" s="89"/>
      <c r="BA397" s="89"/>
      <c r="BB397" s="89"/>
    </row>
    <row r="398" spans="40:54">
      <c r="AN398" s="89"/>
      <c r="AO398" s="89"/>
      <c r="AP398" s="89"/>
      <c r="AQ398" s="89"/>
      <c r="AR398" s="89"/>
      <c r="AS398" s="89"/>
      <c r="AT398" s="89"/>
      <c r="AU398" s="89"/>
      <c r="AV398" s="89"/>
      <c r="AW398" s="89"/>
      <c r="AX398" s="89"/>
      <c r="AY398" s="89"/>
      <c r="AZ398" s="89"/>
      <c r="BA398" s="89"/>
      <c r="BB398" s="89"/>
    </row>
    <row r="399" spans="40:54">
      <c r="AN399" s="89"/>
      <c r="AO399" s="89"/>
      <c r="AP399" s="89"/>
      <c r="AQ399" s="89"/>
      <c r="AR399" s="89"/>
      <c r="AS399" s="89"/>
      <c r="AT399" s="89"/>
      <c r="AU399" s="89"/>
      <c r="AV399" s="89"/>
      <c r="AW399" s="89"/>
      <c r="AX399" s="89"/>
      <c r="AY399" s="89"/>
      <c r="AZ399" s="89"/>
      <c r="BA399" s="89"/>
      <c r="BB399" s="89"/>
    </row>
    <row r="400" spans="40:54">
      <c r="AN400" s="89"/>
      <c r="AO400" s="89"/>
      <c r="AP400" s="89"/>
      <c r="AQ400" s="89"/>
      <c r="AR400" s="89"/>
      <c r="AS400" s="89"/>
      <c r="AT400" s="89"/>
      <c r="AU400" s="89"/>
      <c r="AV400" s="89"/>
      <c r="AW400" s="89"/>
      <c r="AX400" s="89"/>
      <c r="AY400" s="89"/>
      <c r="AZ400" s="89"/>
      <c r="BA400" s="89"/>
      <c r="BB400" s="89"/>
    </row>
    <row r="401" spans="40:54">
      <c r="AN401" s="89"/>
      <c r="AO401" s="89"/>
      <c r="AP401" s="89"/>
      <c r="AQ401" s="89"/>
      <c r="AR401" s="89"/>
      <c r="AS401" s="89"/>
      <c r="AT401" s="89"/>
      <c r="AU401" s="89"/>
      <c r="AV401" s="89"/>
      <c r="AW401" s="89"/>
      <c r="AX401" s="89"/>
      <c r="AY401" s="89"/>
      <c r="AZ401" s="89"/>
      <c r="BA401" s="89"/>
      <c r="BB401" s="89"/>
    </row>
    <row r="402" spans="40:54">
      <c r="AN402" s="89"/>
      <c r="AO402" s="89"/>
      <c r="AP402" s="89"/>
      <c r="AQ402" s="89"/>
      <c r="AR402" s="89"/>
      <c r="AS402" s="89"/>
      <c r="AT402" s="89"/>
      <c r="AU402" s="89"/>
      <c r="AV402" s="89"/>
      <c r="AW402" s="89"/>
      <c r="AX402" s="89"/>
      <c r="AY402" s="89"/>
      <c r="AZ402" s="89"/>
      <c r="BA402" s="89"/>
      <c r="BB402" s="89"/>
    </row>
    <row r="403" spans="40:54">
      <c r="AN403" s="89"/>
      <c r="AO403" s="89"/>
      <c r="AP403" s="89"/>
      <c r="AQ403" s="89"/>
      <c r="AR403" s="89"/>
      <c r="AS403" s="89"/>
      <c r="AT403" s="89"/>
      <c r="AU403" s="89"/>
      <c r="AV403" s="89"/>
      <c r="AW403" s="89"/>
      <c r="AX403" s="89"/>
      <c r="AY403" s="89"/>
      <c r="AZ403" s="89"/>
      <c r="BA403" s="89"/>
      <c r="BB403" s="89"/>
    </row>
    <row r="404" spans="40:54">
      <c r="AN404" s="89"/>
      <c r="AO404" s="89"/>
      <c r="AP404" s="89"/>
      <c r="AQ404" s="89"/>
      <c r="AR404" s="89"/>
      <c r="AS404" s="89"/>
      <c r="AT404" s="89"/>
      <c r="AU404" s="89"/>
      <c r="AV404" s="89"/>
      <c r="AW404" s="89"/>
      <c r="AX404" s="89"/>
      <c r="AY404" s="89"/>
      <c r="AZ404" s="89"/>
      <c r="BA404" s="89"/>
      <c r="BB404" s="89"/>
    </row>
    <row r="405" spans="40:54">
      <c r="AN405" s="89"/>
      <c r="AO405" s="89"/>
      <c r="AP405" s="89"/>
      <c r="AQ405" s="89"/>
      <c r="AR405" s="89"/>
      <c r="AS405" s="89"/>
      <c r="AT405" s="89"/>
      <c r="AU405" s="89"/>
      <c r="AV405" s="89"/>
      <c r="AW405" s="89"/>
      <c r="AX405" s="89"/>
      <c r="AY405" s="89"/>
      <c r="AZ405" s="89"/>
      <c r="BA405" s="89"/>
      <c r="BB405" s="89"/>
    </row>
    <row r="406" spans="40:54">
      <c r="AN406" s="89"/>
      <c r="AO406" s="89"/>
      <c r="AP406" s="89"/>
      <c r="AQ406" s="89"/>
      <c r="AR406" s="89"/>
      <c r="AS406" s="89"/>
      <c r="AT406" s="89"/>
      <c r="AU406" s="89"/>
      <c r="AV406" s="89"/>
      <c r="AW406" s="89"/>
      <c r="AX406" s="89"/>
      <c r="AY406" s="89"/>
      <c r="AZ406" s="89"/>
      <c r="BA406" s="89"/>
      <c r="BB406" s="89"/>
    </row>
    <row r="407" spans="40:54">
      <c r="AN407" s="89"/>
      <c r="AO407" s="89"/>
      <c r="AP407" s="89"/>
      <c r="AQ407" s="89"/>
      <c r="AR407" s="89"/>
      <c r="AS407" s="89"/>
      <c r="AT407" s="89"/>
      <c r="AU407" s="89"/>
      <c r="AV407" s="89"/>
      <c r="AW407" s="89"/>
      <c r="AX407" s="89"/>
      <c r="AY407" s="89"/>
      <c r="AZ407" s="89"/>
      <c r="BA407" s="89"/>
      <c r="BB407" s="89"/>
    </row>
    <row r="408" spans="40:54">
      <c r="AN408" s="89"/>
      <c r="AO408" s="89"/>
      <c r="AP408" s="89"/>
      <c r="AQ408" s="89"/>
      <c r="AR408" s="89"/>
      <c r="AS408" s="89"/>
      <c r="AT408" s="89"/>
      <c r="AU408" s="89"/>
      <c r="AV408" s="89"/>
      <c r="AW408" s="89"/>
      <c r="AX408" s="89"/>
      <c r="AY408" s="89"/>
      <c r="AZ408" s="89"/>
      <c r="BA408" s="89"/>
      <c r="BB408" s="89"/>
    </row>
    <row r="409" spans="40:54">
      <c r="AN409" s="89"/>
      <c r="AO409" s="89"/>
      <c r="AP409" s="89"/>
      <c r="AQ409" s="89"/>
      <c r="AR409" s="89"/>
      <c r="AS409" s="89"/>
      <c r="AT409" s="89"/>
      <c r="AU409" s="89"/>
      <c r="AV409" s="89"/>
      <c r="AW409" s="89"/>
      <c r="AX409" s="89"/>
      <c r="AY409" s="89"/>
      <c r="AZ409" s="89"/>
      <c r="BA409" s="89"/>
      <c r="BB409" s="89"/>
    </row>
    <row r="410" spans="40:54">
      <c r="AN410" s="89"/>
      <c r="AO410" s="89"/>
      <c r="AP410" s="89"/>
      <c r="AQ410" s="89"/>
      <c r="AR410" s="89"/>
      <c r="AS410" s="89"/>
      <c r="AT410" s="89"/>
      <c r="AU410" s="89"/>
      <c r="AV410" s="89"/>
      <c r="AW410" s="89"/>
      <c r="AX410" s="89"/>
      <c r="AY410" s="89"/>
      <c r="AZ410" s="89"/>
      <c r="BA410" s="89"/>
      <c r="BB410" s="89"/>
    </row>
    <row r="411" spans="40:54">
      <c r="AN411" s="89"/>
      <c r="AO411" s="89"/>
      <c r="AP411" s="89"/>
      <c r="AQ411" s="89"/>
      <c r="AR411" s="89"/>
      <c r="AS411" s="89"/>
      <c r="AT411" s="89"/>
      <c r="AU411" s="89"/>
      <c r="AV411" s="89"/>
      <c r="AW411" s="89"/>
      <c r="AX411" s="89"/>
      <c r="AY411" s="89"/>
      <c r="AZ411" s="89"/>
      <c r="BA411" s="89"/>
      <c r="BB411" s="89"/>
    </row>
    <row r="412" spans="40:54">
      <c r="AN412" s="89"/>
      <c r="AO412" s="89"/>
      <c r="AP412" s="89"/>
      <c r="AQ412" s="89"/>
      <c r="AR412" s="89"/>
      <c r="AS412" s="89"/>
      <c r="AT412" s="89"/>
      <c r="AU412" s="89"/>
      <c r="AV412" s="89"/>
      <c r="AW412" s="89"/>
      <c r="AX412" s="89"/>
      <c r="AY412" s="89"/>
      <c r="AZ412" s="89"/>
      <c r="BA412" s="89"/>
      <c r="BB412" s="89"/>
    </row>
    <row r="413" spans="40:54">
      <c r="AN413" s="89"/>
      <c r="AO413" s="89"/>
      <c r="AP413" s="89"/>
      <c r="AQ413" s="89"/>
      <c r="AR413" s="89"/>
      <c r="AS413" s="89"/>
      <c r="AT413" s="89"/>
      <c r="AU413" s="89"/>
      <c r="AV413" s="89"/>
      <c r="AW413" s="89"/>
      <c r="AX413" s="89"/>
      <c r="AY413" s="89"/>
      <c r="AZ413" s="89"/>
      <c r="BA413" s="89"/>
      <c r="BB413" s="89"/>
    </row>
    <row r="414" spans="40:54">
      <c r="AN414" s="89"/>
      <c r="AO414" s="89"/>
      <c r="AP414" s="89"/>
      <c r="AQ414" s="89"/>
      <c r="AR414" s="89"/>
      <c r="AS414" s="89"/>
      <c r="AT414" s="89"/>
      <c r="AU414" s="89"/>
      <c r="AV414" s="89"/>
      <c r="AW414" s="89"/>
      <c r="AX414" s="89"/>
      <c r="AY414" s="89"/>
      <c r="AZ414" s="89"/>
      <c r="BA414" s="89"/>
      <c r="BB414" s="89"/>
    </row>
    <row r="415" spans="40:54">
      <c r="AN415" s="89"/>
      <c r="AO415" s="89"/>
      <c r="AP415" s="89"/>
      <c r="AQ415" s="89"/>
      <c r="AR415" s="89"/>
      <c r="AS415" s="89"/>
      <c r="AT415" s="89"/>
      <c r="AU415" s="89"/>
      <c r="AV415" s="89"/>
      <c r="AW415" s="89"/>
      <c r="AX415" s="89"/>
      <c r="AY415" s="89"/>
      <c r="AZ415" s="89"/>
      <c r="BA415" s="89"/>
      <c r="BB415" s="89"/>
    </row>
    <row r="416" spans="40:54">
      <c r="AN416" s="89"/>
      <c r="AO416" s="89"/>
      <c r="AP416" s="89"/>
      <c r="AQ416" s="89"/>
      <c r="AR416" s="89"/>
      <c r="AS416" s="89"/>
      <c r="AT416" s="89"/>
      <c r="AU416" s="89"/>
      <c r="AV416" s="89"/>
      <c r="AW416" s="89"/>
      <c r="AX416" s="89"/>
      <c r="AY416" s="89"/>
      <c r="AZ416" s="89"/>
      <c r="BA416" s="89"/>
      <c r="BB416" s="89"/>
    </row>
    <row r="417" spans="40:54">
      <c r="AN417" s="89"/>
      <c r="AO417" s="89"/>
      <c r="AP417" s="89"/>
      <c r="AQ417" s="89"/>
      <c r="AR417" s="89"/>
      <c r="AS417" s="89"/>
      <c r="AT417" s="89"/>
      <c r="AU417" s="89"/>
      <c r="AV417" s="89"/>
      <c r="AW417" s="89"/>
      <c r="AX417" s="89"/>
      <c r="AY417" s="89"/>
      <c r="AZ417" s="89"/>
      <c r="BA417" s="89"/>
      <c r="BB417" s="89"/>
    </row>
    <row r="418" spans="40:54">
      <c r="AN418" s="89"/>
      <c r="AO418" s="89"/>
      <c r="AP418" s="89"/>
      <c r="AQ418" s="89"/>
      <c r="AR418" s="89"/>
      <c r="AS418" s="89"/>
      <c r="AT418" s="89"/>
      <c r="AU418" s="89"/>
      <c r="AV418" s="89"/>
      <c r="AW418" s="89"/>
      <c r="AX418" s="89"/>
      <c r="AY418" s="89"/>
      <c r="AZ418" s="89"/>
      <c r="BA418" s="89"/>
      <c r="BB418" s="89"/>
    </row>
    <row r="419" spans="40:54">
      <c r="AN419" s="89"/>
      <c r="AO419" s="89"/>
      <c r="AP419" s="89"/>
      <c r="AQ419" s="89"/>
      <c r="AR419" s="89"/>
      <c r="AS419" s="89"/>
      <c r="AT419" s="89"/>
      <c r="AU419" s="89"/>
      <c r="AV419" s="89"/>
      <c r="AW419" s="89"/>
      <c r="AX419" s="89"/>
      <c r="AY419" s="89"/>
      <c r="AZ419" s="89"/>
      <c r="BA419" s="89"/>
      <c r="BB419" s="89"/>
    </row>
    <row r="420" spans="40:54">
      <c r="AN420" s="89"/>
      <c r="AO420" s="89"/>
      <c r="AP420" s="89"/>
      <c r="AQ420" s="89"/>
      <c r="AR420" s="89"/>
      <c r="AS420" s="89"/>
      <c r="AT420" s="89"/>
      <c r="AU420" s="89"/>
      <c r="AV420" s="89"/>
      <c r="AW420" s="89"/>
      <c r="AX420" s="89"/>
      <c r="AY420" s="89"/>
      <c r="AZ420" s="89"/>
      <c r="BA420" s="89"/>
      <c r="BB420" s="89"/>
    </row>
    <row r="421" spans="40:54">
      <c r="AN421" s="89"/>
      <c r="AO421" s="89"/>
      <c r="AP421" s="89"/>
      <c r="AQ421" s="89"/>
      <c r="AR421" s="89"/>
      <c r="AS421" s="89"/>
      <c r="AT421" s="89"/>
      <c r="AU421" s="89"/>
      <c r="AV421" s="89"/>
      <c r="AW421" s="89"/>
      <c r="AX421" s="89"/>
      <c r="AY421" s="89"/>
      <c r="AZ421" s="89"/>
      <c r="BA421" s="89"/>
      <c r="BB421" s="89"/>
    </row>
    <row r="422" spans="40:54">
      <c r="AN422" s="89"/>
      <c r="AO422" s="89"/>
      <c r="AP422" s="89"/>
      <c r="AQ422" s="89"/>
      <c r="AR422" s="89"/>
      <c r="AS422" s="89"/>
      <c r="AT422" s="89"/>
      <c r="AU422" s="89"/>
      <c r="AV422" s="89"/>
      <c r="AW422" s="89"/>
      <c r="AX422" s="89"/>
      <c r="AY422" s="89"/>
      <c r="AZ422" s="89"/>
      <c r="BA422" s="89"/>
      <c r="BB422" s="89"/>
    </row>
    <row r="423" spans="40:54">
      <c r="AN423" s="89"/>
      <c r="AO423" s="89"/>
      <c r="AP423" s="89"/>
      <c r="AQ423" s="89"/>
      <c r="AR423" s="89"/>
      <c r="AS423" s="89"/>
      <c r="AT423" s="89"/>
      <c r="AU423" s="89"/>
      <c r="AV423" s="89"/>
      <c r="AW423" s="89"/>
      <c r="AX423" s="89"/>
      <c r="AY423" s="89"/>
      <c r="AZ423" s="89"/>
      <c r="BA423" s="89"/>
      <c r="BB423" s="89"/>
    </row>
    <row r="424" spans="40:54">
      <c r="AN424" s="89"/>
      <c r="AO424" s="89"/>
      <c r="AP424" s="89"/>
      <c r="AQ424" s="89"/>
      <c r="AR424" s="89"/>
      <c r="AS424" s="89"/>
      <c r="AT424" s="89"/>
      <c r="AU424" s="89"/>
      <c r="AV424" s="89"/>
      <c r="AW424" s="89"/>
      <c r="AX424" s="89"/>
      <c r="AY424" s="89"/>
      <c r="AZ424" s="89"/>
      <c r="BA424" s="89"/>
      <c r="BB424" s="89"/>
    </row>
    <row r="425" spans="40:54">
      <c r="AN425" s="89"/>
      <c r="AO425" s="89"/>
      <c r="AP425" s="89"/>
      <c r="AQ425" s="89"/>
      <c r="AR425" s="89"/>
      <c r="AS425" s="89"/>
      <c r="AT425" s="89"/>
      <c r="AU425" s="89"/>
      <c r="AV425" s="89"/>
      <c r="AW425" s="89"/>
      <c r="AX425" s="89"/>
      <c r="AY425" s="89"/>
      <c r="AZ425" s="89"/>
      <c r="BA425" s="89"/>
      <c r="BB425" s="89"/>
    </row>
    <row r="426" spans="40:54">
      <c r="AN426" s="89"/>
      <c r="AO426" s="89"/>
      <c r="AP426" s="89"/>
      <c r="AQ426" s="89"/>
      <c r="AR426" s="89"/>
      <c r="AS426" s="89"/>
      <c r="AT426" s="89"/>
      <c r="AU426" s="89"/>
      <c r="AV426" s="89"/>
      <c r="AW426" s="89"/>
      <c r="AX426" s="89"/>
      <c r="AY426" s="89"/>
      <c r="AZ426" s="89"/>
      <c r="BA426" s="89"/>
      <c r="BB426" s="89"/>
    </row>
    <row r="427" spans="40:54">
      <c r="AN427" s="89"/>
      <c r="AO427" s="89"/>
      <c r="AP427" s="89"/>
      <c r="AQ427" s="89"/>
      <c r="AR427" s="89"/>
      <c r="AS427" s="89"/>
      <c r="AT427" s="89"/>
      <c r="AU427" s="89"/>
      <c r="AV427" s="89"/>
      <c r="AW427" s="89"/>
      <c r="AX427" s="89"/>
      <c r="AY427" s="89"/>
      <c r="AZ427" s="89"/>
      <c r="BA427" s="89"/>
      <c r="BB427" s="89"/>
    </row>
    <row r="428" spans="40:54">
      <c r="AN428" s="89"/>
      <c r="AO428" s="89"/>
      <c r="AP428" s="89"/>
      <c r="AQ428" s="89"/>
      <c r="AR428" s="89"/>
      <c r="AS428" s="89"/>
      <c r="AT428" s="89"/>
      <c r="AU428" s="89"/>
      <c r="AV428" s="89"/>
      <c r="AW428" s="89"/>
      <c r="AX428" s="89"/>
      <c r="AY428" s="89"/>
      <c r="AZ428" s="89"/>
      <c r="BA428" s="89"/>
      <c r="BB428" s="89"/>
    </row>
    <row r="429" spans="40:54">
      <c r="AN429" s="89"/>
      <c r="AO429" s="89"/>
      <c r="AP429" s="89"/>
      <c r="AQ429" s="89"/>
      <c r="AR429" s="89"/>
      <c r="AS429" s="89"/>
      <c r="AT429" s="89"/>
      <c r="AU429" s="89"/>
      <c r="AV429" s="89"/>
      <c r="AW429" s="89"/>
      <c r="AX429" s="89"/>
      <c r="AY429" s="89"/>
      <c r="AZ429" s="89"/>
      <c r="BA429" s="89"/>
      <c r="BB429" s="89"/>
    </row>
    <row r="430" spans="40:54">
      <c r="AN430" s="89"/>
      <c r="AO430" s="89"/>
      <c r="AP430" s="89"/>
      <c r="AQ430" s="89"/>
      <c r="AR430" s="89"/>
      <c r="AS430" s="89"/>
      <c r="AT430" s="89"/>
      <c r="AU430" s="89"/>
      <c r="AV430" s="89"/>
      <c r="AW430" s="89"/>
      <c r="AX430" s="89"/>
      <c r="AY430" s="89"/>
      <c r="AZ430" s="89"/>
      <c r="BA430" s="89"/>
      <c r="BB430" s="89"/>
    </row>
    <row r="431" spans="40:54">
      <c r="AN431" s="89"/>
      <c r="AO431" s="89"/>
      <c r="AP431" s="89"/>
      <c r="AQ431" s="89"/>
      <c r="AR431" s="89"/>
      <c r="AS431" s="89"/>
      <c r="AT431" s="89"/>
      <c r="AU431" s="89"/>
      <c r="AV431" s="89"/>
      <c r="AW431" s="89"/>
      <c r="AX431" s="89"/>
      <c r="AY431" s="89"/>
      <c r="AZ431" s="89"/>
      <c r="BA431" s="89"/>
      <c r="BB431" s="89"/>
    </row>
    <row r="432" spans="40:54">
      <c r="AN432" s="89"/>
      <c r="AO432" s="89"/>
      <c r="AP432" s="89"/>
      <c r="AQ432" s="89"/>
      <c r="AR432" s="89"/>
      <c r="AS432" s="89"/>
      <c r="AT432" s="89"/>
      <c r="AU432" s="89"/>
      <c r="AV432" s="89"/>
      <c r="AW432" s="89"/>
      <c r="AX432" s="89"/>
      <c r="AY432" s="89"/>
      <c r="AZ432" s="89"/>
      <c r="BA432" s="89"/>
      <c r="BB432" s="89"/>
    </row>
    <row r="433" spans="40:54">
      <c r="AN433" s="89"/>
      <c r="AO433" s="89"/>
      <c r="AP433" s="89"/>
      <c r="AQ433" s="89"/>
      <c r="AR433" s="89"/>
      <c r="AS433" s="89"/>
      <c r="AT433" s="89"/>
      <c r="AU433" s="89"/>
      <c r="AV433" s="89"/>
      <c r="AW433" s="89"/>
      <c r="AX433" s="89"/>
      <c r="AY433" s="89"/>
      <c r="AZ433" s="89"/>
      <c r="BA433" s="89"/>
      <c r="BB433" s="89"/>
    </row>
    <row r="434" spans="40:54">
      <c r="AN434" s="89"/>
      <c r="AO434" s="89"/>
      <c r="AP434" s="89"/>
      <c r="AQ434" s="89"/>
      <c r="AR434" s="89"/>
      <c r="AS434" s="89"/>
      <c r="AT434" s="89"/>
      <c r="AU434" s="89"/>
      <c r="AV434" s="89"/>
      <c r="AW434" s="89"/>
      <c r="AX434" s="89"/>
      <c r="AY434" s="89"/>
      <c r="AZ434" s="89"/>
      <c r="BA434" s="89"/>
      <c r="BB434" s="89"/>
    </row>
    <row r="435" spans="40:54">
      <c r="AN435" s="89"/>
      <c r="AO435" s="89"/>
      <c r="AP435" s="89"/>
      <c r="AQ435" s="89"/>
      <c r="AR435" s="89"/>
      <c r="AS435" s="89"/>
      <c r="AT435" s="89"/>
      <c r="AU435" s="89"/>
      <c r="AV435" s="89"/>
      <c r="AW435" s="89"/>
      <c r="AX435" s="89"/>
      <c r="AY435" s="89"/>
      <c r="AZ435" s="89"/>
      <c r="BA435" s="89"/>
      <c r="BB435" s="89"/>
    </row>
    <row r="436" spans="40:54">
      <c r="AN436" s="89"/>
      <c r="AO436" s="89"/>
      <c r="AP436" s="89"/>
      <c r="AQ436" s="89"/>
      <c r="AR436" s="89"/>
      <c r="AS436" s="89"/>
      <c r="AT436" s="89"/>
      <c r="AU436" s="89"/>
      <c r="AV436" s="89"/>
      <c r="AW436" s="89"/>
      <c r="AX436" s="89"/>
      <c r="AY436" s="89"/>
      <c r="AZ436" s="89"/>
      <c r="BA436" s="89"/>
      <c r="BB436" s="89"/>
    </row>
    <row r="437" spans="40:54">
      <c r="AN437" s="89"/>
      <c r="AO437" s="89"/>
      <c r="AP437" s="89"/>
      <c r="AQ437" s="89"/>
      <c r="AR437" s="89"/>
      <c r="AS437" s="89"/>
      <c r="AT437" s="89"/>
      <c r="AU437" s="89"/>
      <c r="AV437" s="89"/>
      <c r="AW437" s="89"/>
      <c r="AX437" s="89"/>
      <c r="AY437" s="89"/>
      <c r="AZ437" s="89"/>
      <c r="BA437" s="89"/>
      <c r="BB437" s="89"/>
    </row>
    <row r="438" spans="40:54">
      <c r="AN438" s="89"/>
      <c r="AO438" s="89"/>
      <c r="AP438" s="89"/>
      <c r="AQ438" s="89"/>
      <c r="AR438" s="89"/>
      <c r="AS438" s="89"/>
      <c r="AT438" s="89"/>
      <c r="AU438" s="89"/>
      <c r="AV438" s="89"/>
      <c r="AW438" s="89"/>
      <c r="AX438" s="89"/>
      <c r="AY438" s="89"/>
      <c r="AZ438" s="89"/>
      <c r="BA438" s="89"/>
      <c r="BB438" s="89"/>
    </row>
    <row r="439" spans="40:54">
      <c r="AN439" s="89"/>
      <c r="AO439" s="89"/>
      <c r="AP439" s="89"/>
      <c r="AQ439" s="89"/>
      <c r="AR439" s="89"/>
      <c r="AS439" s="89"/>
      <c r="AT439" s="89"/>
      <c r="AU439" s="89"/>
      <c r="AV439" s="89"/>
      <c r="AW439" s="89"/>
      <c r="AX439" s="89"/>
      <c r="AY439" s="89"/>
      <c r="AZ439" s="89"/>
      <c r="BA439" s="89"/>
      <c r="BB439" s="89"/>
    </row>
    <row r="440" spans="40:54">
      <c r="AN440" s="89"/>
      <c r="AO440" s="89"/>
      <c r="AP440" s="89"/>
      <c r="AQ440" s="89"/>
      <c r="AR440" s="89"/>
      <c r="AS440" s="89"/>
      <c r="AT440" s="89"/>
      <c r="AU440" s="89"/>
      <c r="AV440" s="89"/>
      <c r="AW440" s="89"/>
      <c r="AX440" s="89"/>
      <c r="AY440" s="89"/>
      <c r="AZ440" s="89"/>
      <c r="BA440" s="89"/>
      <c r="BB440" s="89"/>
    </row>
    <row r="441" spans="40:54">
      <c r="AN441" s="89"/>
      <c r="AO441" s="89"/>
      <c r="AP441" s="89"/>
      <c r="AQ441" s="89"/>
      <c r="AR441" s="89"/>
      <c r="AS441" s="89"/>
      <c r="AT441" s="89"/>
      <c r="AU441" s="89"/>
      <c r="AV441" s="89"/>
      <c r="AW441" s="89"/>
      <c r="AX441" s="89"/>
      <c r="AY441" s="89"/>
      <c r="AZ441" s="89"/>
      <c r="BA441" s="89"/>
      <c r="BB441" s="89"/>
    </row>
    <row r="442" spans="40:54">
      <c r="AN442" s="89"/>
      <c r="AO442" s="89"/>
      <c r="AP442" s="89"/>
      <c r="AQ442" s="89"/>
      <c r="AR442" s="89"/>
      <c r="AS442" s="89"/>
      <c r="AT442" s="89"/>
      <c r="AU442" s="89"/>
      <c r="AV442" s="89"/>
      <c r="AW442" s="89"/>
      <c r="AX442" s="89"/>
      <c r="AY442" s="89"/>
      <c r="AZ442" s="89"/>
      <c r="BA442" s="89"/>
      <c r="BB442" s="89"/>
    </row>
    <row r="443" spans="40:54">
      <c r="AN443" s="89"/>
      <c r="AO443" s="89"/>
      <c r="AP443" s="89"/>
      <c r="AQ443" s="89"/>
      <c r="AR443" s="89"/>
      <c r="AS443" s="89"/>
      <c r="AT443" s="89"/>
      <c r="AU443" s="89"/>
      <c r="AV443" s="89"/>
      <c r="AW443" s="89"/>
      <c r="AX443" s="89"/>
      <c r="AY443" s="89"/>
      <c r="AZ443" s="89"/>
      <c r="BA443" s="89"/>
      <c r="BB443" s="89"/>
    </row>
    <row r="444" spans="40:54">
      <c r="AN444" s="89"/>
      <c r="AO444" s="89"/>
      <c r="AP444" s="89"/>
      <c r="AQ444" s="89"/>
      <c r="AR444" s="89"/>
      <c r="AS444" s="89"/>
      <c r="AT444" s="89"/>
      <c r="AU444" s="89"/>
      <c r="AV444" s="89"/>
      <c r="AW444" s="89"/>
      <c r="AX444" s="89"/>
      <c r="AY444" s="89"/>
      <c r="AZ444" s="89"/>
      <c r="BA444" s="89"/>
      <c r="BB444" s="89"/>
    </row>
    <row r="445" spans="40:54">
      <c r="AN445" s="89"/>
      <c r="AO445" s="89"/>
      <c r="AP445" s="89"/>
      <c r="AQ445" s="89"/>
      <c r="AR445" s="89"/>
      <c r="AS445" s="89"/>
      <c r="AT445" s="89"/>
      <c r="AU445" s="89"/>
      <c r="AV445" s="89"/>
      <c r="AW445" s="89"/>
      <c r="AX445" s="89"/>
      <c r="AY445" s="89"/>
      <c r="AZ445" s="89"/>
      <c r="BA445" s="89"/>
      <c r="BB445" s="89"/>
    </row>
    <row r="446" spans="40:54">
      <c r="AN446" s="89"/>
      <c r="AO446" s="89"/>
      <c r="AP446" s="89"/>
      <c r="AQ446" s="89"/>
      <c r="AR446" s="89"/>
      <c r="AS446" s="89"/>
      <c r="AT446" s="89"/>
      <c r="AU446" s="89"/>
      <c r="AV446" s="89"/>
      <c r="AW446" s="89"/>
      <c r="AX446" s="89"/>
      <c r="AY446" s="89"/>
      <c r="AZ446" s="89"/>
      <c r="BA446" s="89"/>
      <c r="BB446" s="89"/>
    </row>
    <row r="447" spans="40:54">
      <c r="AN447" s="89"/>
      <c r="AO447" s="89"/>
      <c r="AP447" s="89"/>
      <c r="AQ447" s="89"/>
      <c r="AR447" s="89"/>
      <c r="AS447" s="89"/>
      <c r="AT447" s="89"/>
      <c r="AU447" s="89"/>
      <c r="AV447" s="89"/>
      <c r="AW447" s="89"/>
      <c r="AX447" s="89"/>
      <c r="AY447" s="89"/>
      <c r="AZ447" s="89"/>
      <c r="BA447" s="89"/>
      <c r="BB447" s="89"/>
    </row>
    <row r="448" spans="40:54">
      <c r="AN448" s="89"/>
      <c r="AO448" s="89"/>
      <c r="AP448" s="89"/>
      <c r="AQ448" s="89"/>
      <c r="AR448" s="89"/>
      <c r="AS448" s="89"/>
      <c r="AT448" s="89"/>
      <c r="AU448" s="89"/>
      <c r="AV448" s="89"/>
      <c r="AW448" s="89"/>
      <c r="AX448" s="89"/>
      <c r="AY448" s="89"/>
      <c r="AZ448" s="89"/>
      <c r="BA448" s="89"/>
      <c r="BB448" s="89"/>
    </row>
    <row r="449" spans="40:54">
      <c r="AN449" s="89"/>
      <c r="AO449" s="89"/>
      <c r="AP449" s="89"/>
      <c r="AQ449" s="89"/>
      <c r="AR449" s="89"/>
      <c r="AS449" s="89"/>
      <c r="AT449" s="89"/>
      <c r="AU449" s="89"/>
      <c r="AV449" s="89"/>
      <c r="AW449" s="89"/>
      <c r="AX449" s="89"/>
      <c r="AY449" s="89"/>
      <c r="AZ449" s="89"/>
      <c r="BA449" s="89"/>
      <c r="BB449" s="89"/>
    </row>
    <row r="450" spans="40:54">
      <c r="AN450" s="89"/>
      <c r="AO450" s="89"/>
      <c r="AP450" s="89"/>
      <c r="AQ450" s="89"/>
      <c r="AR450" s="89"/>
      <c r="AS450" s="89"/>
      <c r="AT450" s="89"/>
      <c r="AU450" s="89"/>
      <c r="AV450" s="89"/>
      <c r="AW450" s="89"/>
      <c r="AX450" s="89"/>
      <c r="AY450" s="89"/>
      <c r="AZ450" s="89"/>
      <c r="BA450" s="89"/>
      <c r="BB450" s="89"/>
    </row>
    <row r="451" spans="40:54">
      <c r="AN451" s="89"/>
      <c r="AO451" s="89"/>
      <c r="AP451" s="89"/>
      <c r="AQ451" s="89"/>
      <c r="AR451" s="89"/>
      <c r="AS451" s="89"/>
      <c r="AT451" s="89"/>
      <c r="AU451" s="89"/>
      <c r="AV451" s="89"/>
      <c r="AW451" s="89"/>
      <c r="AX451" s="89"/>
      <c r="AY451" s="89"/>
      <c r="AZ451" s="89"/>
      <c r="BA451" s="89"/>
      <c r="BB451" s="89"/>
    </row>
    <row r="452" spans="40:54">
      <c r="AN452" s="89"/>
      <c r="AO452" s="89"/>
      <c r="AP452" s="89"/>
      <c r="AQ452" s="89"/>
      <c r="AR452" s="89"/>
      <c r="AS452" s="89"/>
      <c r="AT452" s="89"/>
      <c r="AU452" s="89"/>
      <c r="AV452" s="89"/>
      <c r="AW452" s="89"/>
      <c r="AX452" s="89"/>
      <c r="AY452" s="89"/>
      <c r="AZ452" s="89"/>
      <c r="BA452" s="89"/>
      <c r="BB452" s="89"/>
    </row>
    <row r="453" spans="40:54">
      <c r="AN453" s="89"/>
      <c r="AO453" s="89"/>
      <c r="AP453" s="89"/>
      <c r="AQ453" s="89"/>
      <c r="AR453" s="89"/>
      <c r="AS453" s="89"/>
      <c r="AT453" s="89"/>
      <c r="AU453" s="89"/>
      <c r="AV453" s="89"/>
      <c r="AW453" s="89"/>
      <c r="AX453" s="89"/>
      <c r="AY453" s="89"/>
      <c r="AZ453" s="89"/>
      <c r="BA453" s="89"/>
      <c r="BB453" s="89"/>
    </row>
    <row r="454" spans="40:54">
      <c r="AN454" s="89"/>
      <c r="AO454" s="89"/>
      <c r="AP454" s="89"/>
      <c r="AQ454" s="89"/>
      <c r="AR454" s="89"/>
      <c r="AS454" s="89"/>
      <c r="AT454" s="89"/>
      <c r="AU454" s="89"/>
      <c r="AV454" s="89"/>
      <c r="AW454" s="89"/>
      <c r="AX454" s="89"/>
      <c r="AY454" s="89"/>
      <c r="AZ454" s="89"/>
      <c r="BA454" s="89"/>
      <c r="BB454" s="89"/>
    </row>
    <row r="455" spans="40:54">
      <c r="AN455" s="89"/>
      <c r="AO455" s="89"/>
      <c r="AP455" s="89"/>
      <c r="AQ455" s="89"/>
      <c r="AR455" s="89"/>
      <c r="AS455" s="89"/>
      <c r="AT455" s="89"/>
      <c r="AU455" s="89"/>
      <c r="AV455" s="89"/>
      <c r="AW455" s="89"/>
      <c r="AX455" s="89"/>
      <c r="AY455" s="89"/>
      <c r="AZ455" s="89"/>
      <c r="BA455" s="89"/>
      <c r="BB455" s="89"/>
    </row>
    <row r="456" spans="40:54">
      <c r="AN456" s="89"/>
      <c r="AO456" s="89"/>
      <c r="AP456" s="89"/>
      <c r="AQ456" s="89"/>
      <c r="AR456" s="89"/>
      <c r="AS456" s="89"/>
      <c r="AT456" s="89"/>
      <c r="AU456" s="89"/>
      <c r="AV456" s="89"/>
      <c r="AW456" s="89"/>
      <c r="AX456" s="89"/>
      <c r="AY456" s="89"/>
      <c r="AZ456" s="89"/>
      <c r="BA456" s="89"/>
      <c r="BB456" s="89"/>
    </row>
    <row r="457" spans="40:54">
      <c r="AN457" s="89"/>
      <c r="AO457" s="89"/>
      <c r="AP457" s="89"/>
      <c r="AQ457" s="89"/>
      <c r="AR457" s="89"/>
      <c r="AS457" s="89"/>
      <c r="AT457" s="89"/>
      <c r="AU457" s="89"/>
      <c r="AV457" s="89"/>
      <c r="AW457" s="89"/>
      <c r="AX457" s="89"/>
      <c r="AY457" s="89"/>
      <c r="AZ457" s="89"/>
      <c r="BA457" s="89"/>
      <c r="BB457" s="89"/>
    </row>
    <row r="458" spans="40:54">
      <c r="AN458" s="89"/>
      <c r="AO458" s="89"/>
      <c r="AP458" s="89"/>
      <c r="AQ458" s="89"/>
      <c r="AR458" s="89"/>
      <c r="AS458" s="89"/>
      <c r="AT458" s="89"/>
      <c r="AU458" s="89"/>
      <c r="AV458" s="89"/>
      <c r="AW458" s="89"/>
      <c r="AX458" s="89"/>
      <c r="AY458" s="89"/>
      <c r="AZ458" s="89"/>
      <c r="BA458" s="89"/>
      <c r="BB458" s="89"/>
    </row>
    <row r="459" spans="40:54">
      <c r="AN459" s="89"/>
      <c r="AO459" s="89"/>
      <c r="AP459" s="89"/>
      <c r="AQ459" s="89"/>
      <c r="AR459" s="89"/>
      <c r="AS459" s="89"/>
      <c r="AT459" s="89"/>
      <c r="AU459" s="89"/>
      <c r="AV459" s="89"/>
      <c r="AW459" s="89"/>
      <c r="AX459" s="89"/>
      <c r="AY459" s="89"/>
      <c r="AZ459" s="89"/>
      <c r="BA459" s="89"/>
      <c r="BB459" s="89"/>
    </row>
    <row r="460" spans="40:54">
      <c r="AN460" s="89"/>
      <c r="AO460" s="89"/>
      <c r="AP460" s="89"/>
      <c r="AQ460" s="89"/>
      <c r="AR460" s="89"/>
      <c r="AS460" s="89"/>
      <c r="AT460" s="89"/>
      <c r="AU460" s="89"/>
      <c r="AV460" s="89"/>
      <c r="AW460" s="89"/>
      <c r="AX460" s="89"/>
      <c r="AY460" s="89"/>
      <c r="AZ460" s="89"/>
      <c r="BA460" s="89"/>
      <c r="BB460" s="89"/>
    </row>
    <row r="461" spans="40:54">
      <c r="AN461" s="89"/>
      <c r="AO461" s="89"/>
      <c r="AP461" s="89"/>
      <c r="AQ461" s="89"/>
      <c r="AR461" s="89"/>
      <c r="AS461" s="89"/>
      <c r="AT461" s="89"/>
      <c r="AU461" s="89"/>
      <c r="AV461" s="89"/>
      <c r="AW461" s="89"/>
      <c r="AX461" s="89"/>
      <c r="AY461" s="89"/>
      <c r="AZ461" s="89"/>
      <c r="BA461" s="89"/>
      <c r="BB461" s="89"/>
    </row>
    <row r="462" spans="40:54">
      <c r="AN462" s="89"/>
      <c r="AO462" s="89"/>
      <c r="AP462" s="89"/>
      <c r="AQ462" s="89"/>
      <c r="AR462" s="89"/>
      <c r="AS462" s="89"/>
      <c r="AT462" s="89"/>
      <c r="AU462" s="89"/>
      <c r="AV462" s="89"/>
      <c r="AW462" s="89"/>
      <c r="AX462" s="89"/>
      <c r="AY462" s="89"/>
      <c r="AZ462" s="89"/>
      <c r="BA462" s="89"/>
      <c r="BB462" s="89"/>
    </row>
    <row r="463" spans="40:54">
      <c r="AN463" s="89"/>
      <c r="AO463" s="89"/>
      <c r="AP463" s="89"/>
      <c r="AQ463" s="89"/>
      <c r="AR463" s="89"/>
      <c r="AS463" s="89"/>
      <c r="AT463" s="89"/>
      <c r="AU463" s="89"/>
      <c r="AV463" s="89"/>
      <c r="AW463" s="89"/>
      <c r="AX463" s="89"/>
      <c r="AY463" s="89"/>
      <c r="AZ463" s="89"/>
      <c r="BA463" s="89"/>
      <c r="BB463" s="89"/>
    </row>
    <row r="464" spans="40:54">
      <c r="AN464" s="89"/>
      <c r="AO464" s="89"/>
      <c r="AP464" s="89"/>
      <c r="AQ464" s="89"/>
      <c r="AR464" s="89"/>
      <c r="AS464" s="89"/>
      <c r="AT464" s="89"/>
      <c r="AU464" s="89"/>
      <c r="AV464" s="89"/>
      <c r="AW464" s="89"/>
      <c r="AX464" s="89"/>
      <c r="AY464" s="89"/>
      <c r="AZ464" s="89"/>
      <c r="BA464" s="89"/>
      <c r="BB464" s="89"/>
    </row>
    <row r="465" spans="40:54">
      <c r="AN465" s="89"/>
      <c r="AO465" s="89"/>
      <c r="AP465" s="89"/>
      <c r="AQ465" s="89"/>
      <c r="AR465" s="89"/>
      <c r="AS465" s="89"/>
      <c r="AT465" s="89"/>
      <c r="AU465" s="89"/>
      <c r="AV465" s="89"/>
      <c r="AW465" s="89"/>
      <c r="AX465" s="89"/>
      <c r="AY465" s="89"/>
      <c r="AZ465" s="89"/>
      <c r="BA465" s="89"/>
      <c r="BB465" s="89"/>
    </row>
    <row r="466" spans="40:54">
      <c r="AN466" s="89"/>
      <c r="AO466" s="89"/>
      <c r="AP466" s="89"/>
      <c r="AQ466" s="89"/>
      <c r="AR466" s="89"/>
      <c r="AS466" s="89"/>
      <c r="AT466" s="89"/>
      <c r="AU466" s="89"/>
      <c r="AV466" s="89"/>
      <c r="AW466" s="89"/>
      <c r="AX466" s="89"/>
      <c r="AY466" s="89"/>
      <c r="AZ466" s="89"/>
      <c r="BA466" s="89"/>
      <c r="BB466" s="89"/>
    </row>
    <row r="467" spans="40:54">
      <c r="AN467" s="89"/>
      <c r="AO467" s="89"/>
      <c r="AP467" s="89"/>
      <c r="AQ467" s="89"/>
      <c r="AR467" s="89"/>
      <c r="AS467" s="89"/>
      <c r="AT467" s="89"/>
      <c r="AU467" s="89"/>
      <c r="AV467" s="89"/>
      <c r="AW467" s="89"/>
      <c r="AX467" s="89"/>
      <c r="AY467" s="89"/>
      <c r="AZ467" s="89"/>
      <c r="BA467" s="89"/>
      <c r="BB467" s="89"/>
    </row>
    <row r="468" spans="40:54">
      <c r="AN468" s="89"/>
      <c r="AO468" s="89"/>
      <c r="AP468" s="89"/>
      <c r="AQ468" s="89"/>
      <c r="AR468" s="89"/>
      <c r="AS468" s="89"/>
      <c r="AT468" s="89"/>
      <c r="AU468" s="89"/>
      <c r="AV468" s="89"/>
      <c r="AW468" s="89"/>
      <c r="AX468" s="89"/>
      <c r="AY468" s="89"/>
      <c r="AZ468" s="89"/>
      <c r="BA468" s="89"/>
      <c r="BB468" s="89"/>
    </row>
    <row r="469" spans="40:54">
      <c r="AN469" s="89"/>
      <c r="AO469" s="89"/>
      <c r="AP469" s="89"/>
      <c r="AQ469" s="89"/>
      <c r="AR469" s="89"/>
      <c r="AS469" s="89"/>
      <c r="AT469" s="89"/>
      <c r="AU469" s="89"/>
      <c r="AV469" s="89"/>
      <c r="AW469" s="89"/>
      <c r="AX469" s="89"/>
      <c r="AY469" s="89"/>
      <c r="AZ469" s="89"/>
      <c r="BA469" s="89"/>
      <c r="BB469" s="89"/>
    </row>
    <row r="470" spans="40:54">
      <c r="AN470" s="89"/>
      <c r="AO470" s="89"/>
      <c r="AP470" s="89"/>
      <c r="AQ470" s="89"/>
      <c r="AR470" s="89"/>
      <c r="AS470" s="89"/>
      <c r="AT470" s="89"/>
      <c r="AU470" s="89"/>
      <c r="AV470" s="89"/>
      <c r="AW470" s="89"/>
      <c r="AX470" s="89"/>
      <c r="AY470" s="89"/>
      <c r="AZ470" s="89"/>
      <c r="BA470" s="89"/>
      <c r="BB470" s="89"/>
    </row>
    <row r="471" spans="40:54">
      <c r="AN471" s="89"/>
      <c r="AO471" s="89"/>
      <c r="AP471" s="89"/>
      <c r="AQ471" s="89"/>
      <c r="AR471" s="89"/>
      <c r="AS471" s="89"/>
      <c r="AT471" s="89"/>
      <c r="AU471" s="89"/>
      <c r="AV471" s="89"/>
      <c r="AW471" s="89"/>
      <c r="AX471" s="89"/>
      <c r="AY471" s="89"/>
      <c r="AZ471" s="89"/>
      <c r="BA471" s="89"/>
      <c r="BB471" s="89"/>
    </row>
    <row r="472" spans="40:54">
      <c r="AN472" s="89"/>
      <c r="AO472" s="89"/>
      <c r="AP472" s="89"/>
      <c r="AQ472" s="89"/>
      <c r="AR472" s="89"/>
      <c r="AS472" s="89"/>
      <c r="AT472" s="89"/>
      <c r="AU472" s="89"/>
      <c r="AV472" s="89"/>
      <c r="AW472" s="89"/>
      <c r="AX472" s="89"/>
      <c r="AY472" s="89"/>
      <c r="AZ472" s="89"/>
      <c r="BA472" s="89"/>
      <c r="BB472" s="89"/>
    </row>
    <row r="473" spans="40:54">
      <c r="AN473" s="89"/>
      <c r="AO473" s="89"/>
      <c r="AP473" s="89"/>
      <c r="AQ473" s="89"/>
      <c r="AR473" s="89"/>
      <c r="AS473" s="89"/>
      <c r="AT473" s="89"/>
      <c r="AU473" s="89"/>
      <c r="AV473" s="89"/>
      <c r="AW473" s="89"/>
      <c r="AX473" s="89"/>
      <c r="AY473" s="89"/>
      <c r="AZ473" s="89"/>
      <c r="BA473" s="89"/>
      <c r="BB473" s="89"/>
    </row>
    <row r="474" spans="40:54">
      <c r="AN474" s="89"/>
      <c r="AO474" s="89"/>
      <c r="AP474" s="89"/>
      <c r="AQ474" s="89"/>
      <c r="AR474" s="89"/>
      <c r="AS474" s="89"/>
      <c r="AT474" s="89"/>
      <c r="AU474" s="89"/>
      <c r="AV474" s="89"/>
      <c r="AW474" s="89"/>
      <c r="AX474" s="89"/>
      <c r="AY474" s="89"/>
      <c r="AZ474" s="89"/>
      <c r="BA474" s="89"/>
      <c r="BB474" s="89"/>
    </row>
    <row r="475" spans="40:54">
      <c r="AN475" s="89"/>
      <c r="AO475" s="89"/>
      <c r="AP475" s="89"/>
      <c r="AQ475" s="89"/>
      <c r="AR475" s="89"/>
      <c r="AS475" s="89"/>
      <c r="AT475" s="89"/>
      <c r="AU475" s="89"/>
      <c r="AV475" s="89"/>
      <c r="AW475" s="89"/>
      <c r="AX475" s="89"/>
      <c r="AY475" s="89"/>
      <c r="AZ475" s="89"/>
      <c r="BA475" s="89"/>
      <c r="BB475" s="89"/>
    </row>
    <row r="476" spans="40:54">
      <c r="AN476" s="89"/>
      <c r="AO476" s="89"/>
      <c r="AP476" s="89"/>
      <c r="AQ476" s="89"/>
      <c r="AR476" s="89"/>
      <c r="AS476" s="89"/>
      <c r="AT476" s="89"/>
      <c r="AU476" s="89"/>
      <c r="AV476" s="89"/>
      <c r="AW476" s="89"/>
      <c r="AX476" s="89"/>
      <c r="AY476" s="89"/>
      <c r="AZ476" s="89"/>
      <c r="BA476" s="89"/>
      <c r="BB476" s="89"/>
    </row>
    <row r="477" spans="40:54">
      <c r="AN477" s="89"/>
      <c r="AO477" s="89"/>
      <c r="AP477" s="89"/>
      <c r="AQ477" s="89"/>
      <c r="AR477" s="89"/>
      <c r="AS477" s="89"/>
      <c r="AT477" s="89"/>
      <c r="AU477" s="89"/>
      <c r="AV477" s="89"/>
      <c r="AW477" s="89"/>
      <c r="AX477" s="89"/>
      <c r="AY477" s="89"/>
      <c r="AZ477" s="89"/>
      <c r="BA477" s="89"/>
      <c r="BB477" s="89"/>
    </row>
    <row r="478" spans="40:54">
      <c r="AN478" s="89"/>
      <c r="AO478" s="89"/>
      <c r="AP478" s="89"/>
      <c r="AQ478" s="89"/>
      <c r="AR478" s="89"/>
      <c r="AS478" s="89"/>
      <c r="AT478" s="89"/>
      <c r="AU478" s="89"/>
      <c r="AV478" s="89"/>
      <c r="AW478" s="89"/>
      <c r="AX478" s="89"/>
      <c r="AY478" s="89"/>
      <c r="AZ478" s="89"/>
      <c r="BA478" s="89"/>
      <c r="BB478" s="89"/>
    </row>
    <row r="479" spans="40:54">
      <c r="AN479" s="89"/>
      <c r="AO479" s="89"/>
      <c r="AP479" s="89"/>
      <c r="AQ479" s="89"/>
      <c r="AR479" s="89"/>
      <c r="AS479" s="89"/>
      <c r="AT479" s="89"/>
      <c r="AU479" s="89"/>
      <c r="AV479" s="89"/>
      <c r="AW479" s="89"/>
      <c r="AX479" s="89"/>
      <c r="AY479" s="89"/>
      <c r="AZ479" s="89"/>
      <c r="BA479" s="89"/>
      <c r="BB479" s="89"/>
    </row>
    <row r="480" spans="40:54">
      <c r="AN480" s="89"/>
      <c r="AO480" s="89"/>
      <c r="AP480" s="89"/>
      <c r="AQ480" s="89"/>
      <c r="AR480" s="89"/>
      <c r="AS480" s="89"/>
      <c r="AT480" s="89"/>
      <c r="AU480" s="89"/>
      <c r="AV480" s="89"/>
      <c r="AW480" s="89"/>
      <c r="AX480" s="89"/>
      <c r="AY480" s="89"/>
      <c r="AZ480" s="89"/>
      <c r="BA480" s="89"/>
      <c r="BB480" s="89"/>
    </row>
    <row r="481" spans="40:54">
      <c r="AN481" s="89"/>
      <c r="AO481" s="89"/>
      <c r="AP481" s="89"/>
      <c r="AQ481" s="89"/>
      <c r="AR481" s="89"/>
      <c r="AS481" s="89"/>
      <c r="AT481" s="89"/>
      <c r="AU481" s="89"/>
      <c r="AV481" s="89"/>
      <c r="AW481" s="89"/>
      <c r="AX481" s="89"/>
      <c r="AY481" s="89"/>
      <c r="AZ481" s="89"/>
      <c r="BA481" s="89"/>
      <c r="BB481" s="89"/>
    </row>
    <row r="482" spans="40:54">
      <c r="AN482" s="89"/>
      <c r="AO482" s="89"/>
      <c r="AP482" s="89"/>
      <c r="AQ482" s="89"/>
      <c r="AR482" s="89"/>
      <c r="AS482" s="89"/>
      <c r="AT482" s="89"/>
      <c r="AU482" s="89"/>
      <c r="AV482" s="89"/>
      <c r="AW482" s="89"/>
      <c r="AX482" s="89"/>
      <c r="AY482" s="89"/>
      <c r="AZ482" s="89"/>
      <c r="BA482" s="89"/>
      <c r="BB482" s="89"/>
    </row>
    <row r="483" spans="40:54">
      <c r="AN483" s="89"/>
      <c r="AO483" s="89"/>
      <c r="AP483" s="89"/>
      <c r="AQ483" s="89"/>
      <c r="AR483" s="89"/>
      <c r="AS483" s="89"/>
      <c r="AT483" s="89"/>
      <c r="AU483" s="89"/>
      <c r="AV483" s="89"/>
      <c r="AW483" s="89"/>
      <c r="AX483" s="89"/>
      <c r="AY483" s="89"/>
      <c r="AZ483" s="89"/>
      <c r="BA483" s="89"/>
      <c r="BB483" s="89"/>
    </row>
    <row r="484" spans="40:54">
      <c r="AN484" s="89"/>
      <c r="AO484" s="89"/>
      <c r="AP484" s="89"/>
      <c r="AQ484" s="89"/>
      <c r="AR484" s="89"/>
      <c r="AS484" s="89"/>
      <c r="AT484" s="89"/>
      <c r="AU484" s="89"/>
      <c r="AV484" s="89"/>
      <c r="AW484" s="89"/>
      <c r="AX484" s="89"/>
      <c r="AY484" s="89"/>
      <c r="AZ484" s="89"/>
      <c r="BA484" s="89"/>
      <c r="BB484" s="89"/>
    </row>
    <row r="485" spans="40:54">
      <c r="AN485" s="89"/>
      <c r="AO485" s="89"/>
      <c r="AP485" s="89"/>
      <c r="AQ485" s="89"/>
      <c r="AR485" s="89"/>
      <c r="AS485" s="89"/>
      <c r="AT485" s="89"/>
      <c r="AU485" s="89"/>
      <c r="AV485" s="89"/>
      <c r="AW485" s="89"/>
      <c r="AX485" s="89"/>
      <c r="AY485" s="89"/>
      <c r="AZ485" s="89"/>
      <c r="BA485" s="89"/>
      <c r="BB485" s="89"/>
    </row>
    <row r="486" spans="40:54">
      <c r="AN486" s="89"/>
      <c r="AO486" s="89"/>
      <c r="AP486" s="89"/>
      <c r="AQ486" s="89"/>
      <c r="AR486" s="89"/>
      <c r="AS486" s="89"/>
      <c r="AT486" s="89"/>
      <c r="AU486" s="89"/>
      <c r="AV486" s="89"/>
      <c r="AW486" s="89"/>
      <c r="AX486" s="89"/>
      <c r="AY486" s="89"/>
      <c r="AZ486" s="89"/>
      <c r="BA486" s="89"/>
      <c r="BB486" s="89"/>
    </row>
    <row r="487" spans="40:54">
      <c r="AN487" s="89"/>
      <c r="AO487" s="89"/>
      <c r="AP487" s="89"/>
      <c r="AQ487" s="89"/>
      <c r="AR487" s="89"/>
      <c r="AS487" s="89"/>
      <c r="AT487" s="89"/>
      <c r="AU487" s="89"/>
      <c r="AV487" s="89"/>
      <c r="AW487" s="89"/>
      <c r="AX487" s="89"/>
      <c r="AY487" s="89"/>
      <c r="AZ487" s="89"/>
      <c r="BA487" s="89"/>
      <c r="BB487" s="89"/>
    </row>
    <row r="488" spans="40:54">
      <c r="AN488" s="89"/>
      <c r="AO488" s="89"/>
      <c r="AP488" s="89"/>
      <c r="AQ488" s="89"/>
      <c r="AR488" s="89"/>
      <c r="AS488" s="89"/>
      <c r="AT488" s="89"/>
      <c r="AU488" s="89"/>
      <c r="AV488" s="89"/>
      <c r="AW488" s="89"/>
      <c r="AX488" s="89"/>
      <c r="AY488" s="89"/>
      <c r="AZ488" s="89"/>
      <c r="BA488" s="89"/>
      <c r="BB488" s="89"/>
    </row>
    <row r="489" spans="40:54">
      <c r="AN489" s="89"/>
      <c r="AO489" s="89"/>
      <c r="AP489" s="89"/>
      <c r="AQ489" s="89"/>
      <c r="AR489" s="89"/>
      <c r="AS489" s="89"/>
      <c r="AT489" s="89"/>
      <c r="AU489" s="89"/>
      <c r="AV489" s="89"/>
      <c r="AW489" s="89"/>
      <c r="AX489" s="89"/>
      <c r="AY489" s="89"/>
      <c r="AZ489" s="89"/>
      <c r="BA489" s="89"/>
      <c r="BB489" s="89"/>
    </row>
    <row r="490" spans="40:54">
      <c r="AN490" s="89"/>
      <c r="AO490" s="89"/>
      <c r="AP490" s="89"/>
      <c r="AQ490" s="89"/>
      <c r="AR490" s="89"/>
      <c r="AS490" s="89"/>
      <c r="AT490" s="89"/>
      <c r="AU490" s="89"/>
      <c r="AV490" s="89"/>
      <c r="AW490" s="89"/>
      <c r="AX490" s="89"/>
      <c r="AY490" s="89"/>
      <c r="AZ490" s="89"/>
      <c r="BA490" s="89"/>
      <c r="BB490" s="89"/>
    </row>
    <row r="491" spans="40:54">
      <c r="AN491" s="89"/>
      <c r="AO491" s="89"/>
      <c r="AP491" s="89"/>
      <c r="AQ491" s="89"/>
      <c r="AR491" s="89"/>
      <c r="AS491" s="89"/>
      <c r="AT491" s="89"/>
      <c r="AU491" s="89"/>
      <c r="AV491" s="89"/>
      <c r="AW491" s="89"/>
      <c r="AX491" s="89"/>
      <c r="AY491" s="89"/>
      <c r="AZ491" s="89"/>
      <c r="BA491" s="89"/>
      <c r="BB491" s="89"/>
    </row>
    <row r="492" spans="40:54">
      <c r="AN492" s="89"/>
      <c r="AO492" s="89"/>
      <c r="AP492" s="89"/>
      <c r="AQ492" s="89"/>
      <c r="AR492" s="89"/>
      <c r="AS492" s="89"/>
      <c r="AT492" s="89"/>
      <c r="AU492" s="89"/>
      <c r="AV492" s="89"/>
      <c r="AW492" s="89"/>
      <c r="AX492" s="89"/>
      <c r="AY492" s="89"/>
      <c r="AZ492" s="89"/>
      <c r="BA492" s="89"/>
      <c r="BB492" s="89"/>
    </row>
    <row r="493" spans="40:54">
      <c r="AN493" s="89"/>
      <c r="AO493" s="89"/>
      <c r="AP493" s="89"/>
      <c r="AQ493" s="89"/>
      <c r="AR493" s="89"/>
      <c r="AS493" s="89"/>
      <c r="AT493" s="89"/>
      <c r="AU493" s="89"/>
      <c r="AV493" s="89"/>
      <c r="AW493" s="89"/>
      <c r="AX493" s="89"/>
      <c r="AY493" s="89"/>
      <c r="AZ493" s="89"/>
      <c r="BA493" s="89"/>
      <c r="BB493" s="89"/>
    </row>
    <row r="494" spans="40:54">
      <c r="AN494" s="89"/>
      <c r="AO494" s="89"/>
      <c r="AP494" s="89"/>
      <c r="AQ494" s="89"/>
      <c r="AR494" s="89"/>
      <c r="AS494" s="89"/>
      <c r="AT494" s="89"/>
      <c r="AU494" s="89"/>
      <c r="AV494" s="89"/>
      <c r="AW494" s="89"/>
      <c r="AX494" s="89"/>
      <c r="AY494" s="89"/>
      <c r="AZ494" s="89"/>
      <c r="BA494" s="89"/>
      <c r="BB494" s="89"/>
    </row>
    <row r="495" spans="40:54">
      <c r="AN495" s="89"/>
      <c r="AO495" s="89"/>
      <c r="AP495" s="89"/>
      <c r="AQ495" s="89"/>
      <c r="AR495" s="89"/>
      <c r="AS495" s="89"/>
      <c r="AT495" s="89"/>
      <c r="AU495" s="89"/>
      <c r="AV495" s="89"/>
      <c r="AW495" s="89"/>
      <c r="AX495" s="89"/>
      <c r="AY495" s="89"/>
      <c r="AZ495" s="89"/>
      <c r="BA495" s="89"/>
      <c r="BB495" s="89"/>
    </row>
    <row r="496" spans="40:54">
      <c r="AN496" s="89"/>
      <c r="AO496" s="89"/>
      <c r="AP496" s="89"/>
      <c r="AQ496" s="89"/>
      <c r="AR496" s="89"/>
      <c r="AS496" s="89"/>
      <c r="AT496" s="89"/>
      <c r="AU496" s="89"/>
      <c r="AV496" s="89"/>
      <c r="AW496" s="89"/>
      <c r="AX496" s="89"/>
      <c r="AY496" s="89"/>
      <c r="AZ496" s="89"/>
      <c r="BA496" s="89"/>
      <c r="BB496" s="89"/>
    </row>
    <row r="497" spans="40:54">
      <c r="AN497" s="89"/>
      <c r="AO497" s="89"/>
      <c r="AP497" s="89"/>
      <c r="AQ497" s="89"/>
      <c r="AR497" s="89"/>
      <c r="AS497" s="89"/>
      <c r="AT497" s="89"/>
      <c r="AU497" s="89"/>
      <c r="AV497" s="89"/>
      <c r="AW497" s="89"/>
      <c r="AX497" s="89"/>
      <c r="AY497" s="89"/>
      <c r="AZ497" s="89"/>
      <c r="BA497" s="89"/>
      <c r="BB497" s="89"/>
    </row>
    <row r="498" spans="40:54">
      <c r="AN498" s="89"/>
      <c r="AO498" s="89"/>
      <c r="AP498" s="89"/>
      <c r="AQ498" s="89"/>
      <c r="AR498" s="89"/>
      <c r="AS498" s="89"/>
      <c r="AT498" s="89"/>
      <c r="AU498" s="89"/>
      <c r="AV498" s="89"/>
      <c r="AW498" s="89"/>
      <c r="AX498" s="89"/>
      <c r="AY498" s="89"/>
      <c r="AZ498" s="89"/>
      <c r="BA498" s="89"/>
      <c r="BB498" s="89"/>
    </row>
    <row r="499" spans="40:54">
      <c r="AN499" s="89"/>
      <c r="AO499" s="89"/>
      <c r="AP499" s="89"/>
      <c r="AQ499" s="89"/>
      <c r="AR499" s="89"/>
      <c r="AS499" s="89"/>
      <c r="AT499" s="89"/>
      <c r="AU499" s="89"/>
      <c r="AV499" s="89"/>
      <c r="AW499" s="89"/>
      <c r="AX499" s="89"/>
      <c r="AY499" s="89"/>
      <c r="AZ499" s="89"/>
      <c r="BA499" s="89"/>
      <c r="BB499" s="89"/>
    </row>
    <row r="500" spans="40:54">
      <c r="AN500" s="89"/>
      <c r="AO500" s="89"/>
      <c r="AP500" s="89"/>
      <c r="AQ500" s="89"/>
      <c r="AR500" s="89"/>
      <c r="AS500" s="89"/>
      <c r="AT500" s="89"/>
      <c r="AU500" s="89"/>
      <c r="AV500" s="89"/>
      <c r="AW500" s="89"/>
      <c r="AX500" s="89"/>
      <c r="AY500" s="89"/>
      <c r="AZ500" s="89"/>
      <c r="BA500" s="89"/>
      <c r="BB500" s="89"/>
    </row>
    <row r="501" spans="40:54">
      <c r="AN501" s="89"/>
      <c r="AO501" s="89"/>
      <c r="AP501" s="89"/>
      <c r="AQ501" s="89"/>
      <c r="AR501" s="89"/>
      <c r="AS501" s="89"/>
      <c r="AT501" s="89"/>
      <c r="AU501" s="89"/>
      <c r="AV501" s="89"/>
      <c r="AW501" s="89"/>
      <c r="AX501" s="89"/>
      <c r="AY501" s="89"/>
      <c r="AZ501" s="89"/>
      <c r="BA501" s="89"/>
      <c r="BB501" s="89"/>
    </row>
    <row r="502" spans="40:54">
      <c r="AN502" s="89"/>
      <c r="AO502" s="89"/>
      <c r="AP502" s="89"/>
      <c r="AQ502" s="89"/>
      <c r="AR502" s="89"/>
      <c r="AS502" s="89"/>
      <c r="AT502" s="89"/>
      <c r="AU502" s="89"/>
      <c r="AV502" s="89"/>
      <c r="AW502" s="89"/>
      <c r="AX502" s="89"/>
      <c r="AY502" s="89"/>
      <c r="AZ502" s="89"/>
      <c r="BA502" s="89"/>
      <c r="BB502" s="89"/>
    </row>
    <row r="503" spans="40:54">
      <c r="AN503" s="89"/>
      <c r="AO503" s="89"/>
      <c r="AP503" s="89"/>
      <c r="AQ503" s="89"/>
      <c r="AR503" s="89"/>
      <c r="AS503" s="89"/>
      <c r="AT503" s="89"/>
      <c r="AU503" s="89"/>
      <c r="AV503" s="89"/>
      <c r="AW503" s="89"/>
      <c r="AX503" s="89"/>
      <c r="AY503" s="89"/>
      <c r="AZ503" s="89"/>
      <c r="BA503" s="89"/>
      <c r="BB503" s="89"/>
    </row>
    <row r="504" spans="40:54">
      <c r="AN504" s="89"/>
      <c r="AO504" s="89"/>
      <c r="AP504" s="89"/>
      <c r="AQ504" s="89"/>
      <c r="AR504" s="89"/>
      <c r="AS504" s="89"/>
      <c r="AT504" s="89"/>
      <c r="AU504" s="89"/>
      <c r="AV504" s="89"/>
      <c r="AW504" s="89"/>
      <c r="AX504" s="89"/>
      <c r="AY504" s="89"/>
      <c r="AZ504" s="89"/>
      <c r="BA504" s="89"/>
      <c r="BB504" s="89"/>
    </row>
    <row r="505" spans="40:54">
      <c r="AN505" s="89"/>
      <c r="AO505" s="89"/>
      <c r="AP505" s="89"/>
      <c r="AQ505" s="89"/>
      <c r="AR505" s="89"/>
      <c r="AS505" s="89"/>
      <c r="AT505" s="89"/>
      <c r="AU505" s="89"/>
      <c r="AV505" s="89"/>
      <c r="AW505" s="89"/>
      <c r="AX505" s="89"/>
      <c r="AY505" s="89"/>
      <c r="AZ505" s="89"/>
      <c r="BA505" s="89"/>
      <c r="BB505" s="89"/>
    </row>
    <row r="506" spans="40:54">
      <c r="AN506" s="89"/>
      <c r="AO506" s="89"/>
      <c r="AP506" s="89"/>
      <c r="AQ506" s="89"/>
      <c r="AR506" s="89"/>
      <c r="AS506" s="89"/>
      <c r="AT506" s="89"/>
      <c r="AU506" s="89"/>
      <c r="AV506" s="89"/>
      <c r="AW506" s="89"/>
      <c r="AX506" s="89"/>
      <c r="AY506" s="89"/>
      <c r="AZ506" s="89"/>
      <c r="BA506" s="89"/>
      <c r="BB506" s="89"/>
    </row>
    <row r="507" spans="40:54">
      <c r="AN507" s="89"/>
      <c r="AO507" s="89"/>
      <c r="AP507" s="89"/>
      <c r="AQ507" s="89"/>
      <c r="AR507" s="89"/>
      <c r="AS507" s="89"/>
      <c r="AT507" s="89"/>
      <c r="AU507" s="89"/>
      <c r="AV507" s="89"/>
      <c r="AW507" s="89"/>
      <c r="AX507" s="89"/>
      <c r="AY507" s="89"/>
      <c r="AZ507" s="89"/>
      <c r="BA507" s="89"/>
      <c r="BB507" s="89"/>
    </row>
    <row r="508" spans="40:54">
      <c r="AN508" s="89"/>
      <c r="AO508" s="89"/>
      <c r="AP508" s="89"/>
      <c r="AQ508" s="89"/>
      <c r="AR508" s="89"/>
      <c r="AS508" s="89"/>
      <c r="AT508" s="89"/>
      <c r="AU508" s="89"/>
      <c r="AV508" s="89"/>
      <c r="AW508" s="89"/>
      <c r="AX508" s="89"/>
      <c r="AY508" s="89"/>
      <c r="AZ508" s="89"/>
      <c r="BA508" s="89"/>
      <c r="BB508" s="89"/>
    </row>
    <row r="509" spans="40:54">
      <c r="AN509" s="89"/>
      <c r="AO509" s="89"/>
      <c r="AP509" s="89"/>
      <c r="AQ509" s="89"/>
      <c r="AR509" s="89"/>
      <c r="AS509" s="89"/>
      <c r="AT509" s="89"/>
      <c r="AU509" s="89"/>
      <c r="AV509" s="89"/>
      <c r="AW509" s="89"/>
      <c r="AX509" s="89"/>
      <c r="AY509" s="89"/>
      <c r="AZ509" s="89"/>
      <c r="BA509" s="89"/>
      <c r="BB509" s="89"/>
    </row>
    <row r="510" spans="40:54">
      <c r="AN510" s="89"/>
      <c r="AO510" s="89"/>
      <c r="AP510" s="89"/>
      <c r="AQ510" s="89"/>
      <c r="AR510" s="89"/>
      <c r="AS510" s="89"/>
      <c r="AT510" s="89"/>
      <c r="AU510" s="89"/>
      <c r="AV510" s="89"/>
      <c r="AW510" s="89"/>
      <c r="AX510" s="89"/>
      <c r="AY510" s="89"/>
      <c r="AZ510" s="89"/>
      <c r="BA510" s="89"/>
      <c r="BB510" s="89"/>
    </row>
    <row r="511" spans="40:54">
      <c r="AN511" s="89"/>
      <c r="AO511" s="89"/>
      <c r="AP511" s="89"/>
      <c r="AQ511" s="89"/>
      <c r="AR511" s="89"/>
      <c r="AS511" s="89"/>
      <c r="AT511" s="89"/>
      <c r="AU511" s="89"/>
      <c r="AV511" s="89"/>
      <c r="AW511" s="89"/>
      <c r="AX511" s="89"/>
      <c r="AY511" s="89"/>
      <c r="AZ511" s="89"/>
      <c r="BA511" s="89"/>
      <c r="BB511" s="89"/>
    </row>
    <row r="512" spans="40:54">
      <c r="AN512" s="89"/>
      <c r="AO512" s="89"/>
      <c r="AP512" s="89"/>
      <c r="AQ512" s="89"/>
      <c r="AR512" s="89"/>
      <c r="AS512" s="89"/>
      <c r="AT512" s="89"/>
      <c r="AU512" s="89"/>
      <c r="AV512" s="89"/>
      <c r="AW512" s="89"/>
      <c r="AX512" s="89"/>
      <c r="AY512" s="89"/>
      <c r="AZ512" s="89"/>
      <c r="BA512" s="89"/>
      <c r="BB512" s="89"/>
    </row>
    <row r="513" spans="40:54">
      <c r="AN513" s="89"/>
      <c r="AO513" s="89"/>
      <c r="AP513" s="89"/>
      <c r="AQ513" s="89"/>
      <c r="AR513" s="89"/>
      <c r="AS513" s="89"/>
      <c r="AT513" s="89"/>
      <c r="AU513" s="89"/>
      <c r="AV513" s="89"/>
      <c r="AW513" s="89"/>
      <c r="AX513" s="89"/>
      <c r="AY513" s="89"/>
      <c r="AZ513" s="89"/>
      <c r="BA513" s="89"/>
      <c r="BB513" s="89"/>
    </row>
    <row r="514" spans="40:54">
      <c r="AN514" s="89"/>
      <c r="AO514" s="89"/>
      <c r="AP514" s="89"/>
      <c r="AQ514" s="89"/>
      <c r="AR514" s="89"/>
      <c r="AS514" s="89"/>
      <c r="AT514" s="89"/>
      <c r="AU514" s="89"/>
      <c r="AV514" s="89"/>
      <c r="AW514" s="89"/>
      <c r="AX514" s="89"/>
      <c r="AY514" s="89"/>
      <c r="AZ514" s="89"/>
      <c r="BA514" s="89"/>
      <c r="BB514" s="89"/>
    </row>
    <row r="515" spans="40:54">
      <c r="AN515" s="89"/>
      <c r="AO515" s="89"/>
      <c r="AP515" s="89"/>
      <c r="AQ515" s="89"/>
      <c r="AR515" s="89"/>
      <c r="AS515" s="89"/>
      <c r="AT515" s="89"/>
      <c r="AU515" s="89"/>
      <c r="AV515" s="89"/>
      <c r="AW515" s="89"/>
      <c r="AX515" s="89"/>
      <c r="AY515" s="89"/>
      <c r="AZ515" s="89"/>
      <c r="BA515" s="89"/>
      <c r="BB515" s="89"/>
    </row>
    <row r="516" spans="40:54">
      <c r="AN516" s="89"/>
      <c r="AO516" s="89"/>
      <c r="AP516" s="89"/>
      <c r="AQ516" s="89"/>
      <c r="AR516" s="89"/>
      <c r="AS516" s="89"/>
      <c r="AT516" s="89"/>
      <c r="AU516" s="89"/>
      <c r="AV516" s="89"/>
      <c r="AW516" s="89"/>
      <c r="AX516" s="89"/>
      <c r="AY516" s="89"/>
      <c r="AZ516" s="89"/>
      <c r="BA516" s="89"/>
      <c r="BB516" s="89"/>
    </row>
    <row r="517" spans="40:54">
      <c r="AN517" s="89"/>
      <c r="AO517" s="89"/>
      <c r="AP517" s="89"/>
      <c r="AQ517" s="89"/>
      <c r="AR517" s="89"/>
      <c r="AS517" s="89"/>
      <c r="AT517" s="89"/>
      <c r="AU517" s="89"/>
      <c r="AV517" s="89"/>
      <c r="AW517" s="89"/>
      <c r="AX517" s="89"/>
      <c r="AY517" s="89"/>
      <c r="AZ517" s="89"/>
      <c r="BA517" s="89"/>
      <c r="BB517" s="89"/>
    </row>
    <row r="518" spans="40:54">
      <c r="AN518" s="89"/>
      <c r="AO518" s="89"/>
      <c r="AP518" s="89"/>
      <c r="AQ518" s="89"/>
      <c r="AR518" s="89"/>
      <c r="AS518" s="89"/>
      <c r="AT518" s="89"/>
      <c r="AU518" s="89"/>
      <c r="AV518" s="89"/>
      <c r="AW518" s="89"/>
      <c r="AX518" s="89"/>
      <c r="AY518" s="89"/>
      <c r="AZ518" s="89"/>
      <c r="BA518" s="89"/>
      <c r="BB518" s="89"/>
    </row>
    <row r="519" spans="40:54">
      <c r="AN519" s="89"/>
      <c r="AO519" s="89"/>
      <c r="AP519" s="89"/>
      <c r="AQ519" s="89"/>
      <c r="AR519" s="89"/>
      <c r="AS519" s="89"/>
      <c r="AT519" s="89"/>
      <c r="AU519" s="89"/>
      <c r="AV519" s="89"/>
      <c r="AW519" s="89"/>
      <c r="AX519" s="89"/>
      <c r="AY519" s="89"/>
      <c r="AZ519" s="89"/>
      <c r="BA519" s="89"/>
      <c r="BB519" s="89"/>
    </row>
    <row r="520" spans="40:54">
      <c r="AN520" s="89"/>
      <c r="AO520" s="89"/>
      <c r="AP520" s="89"/>
      <c r="AQ520" s="89"/>
      <c r="AR520" s="89"/>
      <c r="AS520" s="89"/>
      <c r="AT520" s="89"/>
      <c r="AU520" s="89"/>
      <c r="AV520" s="89"/>
      <c r="AW520" s="89"/>
      <c r="AX520" s="89"/>
      <c r="AY520" s="89"/>
      <c r="AZ520" s="89"/>
      <c r="BA520" s="89"/>
      <c r="BB520" s="89"/>
    </row>
    <row r="521" spans="40:54">
      <c r="AN521" s="89"/>
      <c r="AO521" s="89"/>
      <c r="AP521" s="89"/>
      <c r="AQ521" s="89"/>
      <c r="AR521" s="89"/>
      <c r="AS521" s="89"/>
      <c r="AT521" s="89"/>
      <c r="AU521" s="89"/>
      <c r="AV521" s="89"/>
      <c r="AW521" s="89"/>
      <c r="AX521" s="89"/>
      <c r="AY521" s="89"/>
      <c r="AZ521" s="89"/>
      <c r="BA521" s="89"/>
      <c r="BB521" s="89"/>
    </row>
    <row r="522" spans="40:54">
      <c r="AN522" s="89"/>
      <c r="AO522" s="89"/>
      <c r="AP522" s="89"/>
      <c r="AQ522" s="89"/>
      <c r="AR522" s="89"/>
      <c r="AS522" s="89"/>
      <c r="AT522" s="89"/>
      <c r="AU522" s="89"/>
      <c r="AV522" s="89"/>
      <c r="AW522" s="89"/>
      <c r="AX522" s="89"/>
      <c r="AY522" s="89"/>
      <c r="AZ522" s="89"/>
      <c r="BA522" s="89"/>
      <c r="BB522" s="89"/>
    </row>
    <row r="523" spans="40:54">
      <c r="AN523" s="89"/>
      <c r="AO523" s="89"/>
      <c r="AP523" s="89"/>
      <c r="AQ523" s="89"/>
      <c r="AR523" s="89"/>
      <c r="AS523" s="89"/>
      <c r="AT523" s="89"/>
      <c r="AU523" s="89"/>
      <c r="AV523" s="89"/>
      <c r="AW523" s="89"/>
      <c r="AX523" s="89"/>
      <c r="AY523" s="89"/>
      <c r="AZ523" s="89"/>
      <c r="BA523" s="89"/>
      <c r="BB523" s="89"/>
    </row>
    <row r="524" spans="40:54">
      <c r="AN524" s="89"/>
      <c r="AO524" s="89"/>
      <c r="AP524" s="89"/>
      <c r="AQ524" s="89"/>
      <c r="AR524" s="89"/>
      <c r="AS524" s="89"/>
      <c r="AT524" s="89"/>
      <c r="AU524" s="89"/>
      <c r="AV524" s="89"/>
      <c r="AW524" s="89"/>
      <c r="AX524" s="89"/>
      <c r="AY524" s="89"/>
      <c r="AZ524" s="89"/>
      <c r="BA524" s="89"/>
      <c r="BB524" s="89"/>
    </row>
    <row r="525" spans="40:54">
      <c r="AN525" s="89"/>
      <c r="AO525" s="89"/>
      <c r="AP525" s="89"/>
      <c r="AQ525" s="89"/>
      <c r="AR525" s="89"/>
      <c r="AS525" s="89"/>
      <c r="AT525" s="89"/>
      <c r="AU525" s="89"/>
      <c r="AV525" s="89"/>
      <c r="AW525" s="89"/>
      <c r="AX525" s="89"/>
      <c r="AY525" s="89"/>
      <c r="AZ525" s="89"/>
      <c r="BA525" s="89"/>
      <c r="BB525" s="89"/>
    </row>
    <row r="526" spans="40:54">
      <c r="AN526" s="89"/>
      <c r="AO526" s="89"/>
      <c r="AP526" s="89"/>
      <c r="AQ526" s="89"/>
      <c r="AR526" s="89"/>
      <c r="AS526" s="89"/>
      <c r="AT526" s="89"/>
      <c r="AU526" s="89"/>
      <c r="AV526" s="89"/>
      <c r="AW526" s="89"/>
      <c r="AX526" s="89"/>
      <c r="AY526" s="89"/>
      <c r="AZ526" s="89"/>
      <c r="BA526" s="89"/>
      <c r="BB526" s="89"/>
    </row>
    <row r="527" spans="40:54">
      <c r="AN527" s="89"/>
      <c r="AO527" s="89"/>
      <c r="AP527" s="89"/>
      <c r="AQ527" s="89"/>
      <c r="AR527" s="89"/>
      <c r="AS527" s="89"/>
      <c r="AT527" s="89"/>
      <c r="AU527" s="89"/>
      <c r="AV527" s="89"/>
      <c r="AW527" s="89"/>
      <c r="AX527" s="89"/>
      <c r="AY527" s="89"/>
      <c r="AZ527" s="89"/>
      <c r="BA527" s="89"/>
      <c r="BB527" s="89"/>
    </row>
    <row r="528" spans="40:54">
      <c r="AN528" s="89"/>
      <c r="AO528" s="89"/>
      <c r="AP528" s="89"/>
      <c r="AQ528" s="89"/>
      <c r="AR528" s="89"/>
      <c r="AS528" s="89"/>
      <c r="AT528" s="89"/>
      <c r="AU528" s="89"/>
      <c r="AV528" s="89"/>
      <c r="AW528" s="89"/>
      <c r="AX528" s="89"/>
      <c r="AY528" s="89"/>
      <c r="AZ528" s="89"/>
      <c r="BA528" s="89"/>
      <c r="BB528" s="89"/>
    </row>
    <row r="529" spans="40:54">
      <c r="AN529" s="89"/>
      <c r="AO529" s="89"/>
      <c r="AP529" s="89"/>
      <c r="AQ529" s="89"/>
      <c r="AR529" s="89"/>
      <c r="AS529" s="89"/>
      <c r="AT529" s="89"/>
      <c r="AU529" s="89"/>
      <c r="AV529" s="89"/>
      <c r="AW529" s="89"/>
      <c r="AX529" s="89"/>
      <c r="AY529" s="89"/>
      <c r="AZ529" s="89"/>
      <c r="BA529" s="89"/>
      <c r="BB529" s="89"/>
    </row>
    <row r="530" spans="40:54">
      <c r="AN530" s="89"/>
      <c r="AO530" s="89"/>
      <c r="AP530" s="89"/>
      <c r="AQ530" s="89"/>
      <c r="AR530" s="89"/>
      <c r="AS530" s="89"/>
      <c r="AT530" s="89"/>
      <c r="AU530" s="89"/>
      <c r="AV530" s="89"/>
      <c r="AW530" s="89"/>
      <c r="AX530" s="89"/>
      <c r="AY530" s="89"/>
      <c r="AZ530" s="89"/>
      <c r="BA530" s="89"/>
      <c r="BB530" s="89"/>
    </row>
    <row r="531" spans="40:54">
      <c r="AN531" s="89"/>
      <c r="AO531" s="89"/>
      <c r="AP531" s="89"/>
      <c r="AQ531" s="89"/>
      <c r="AR531" s="89"/>
      <c r="AS531" s="89"/>
      <c r="AT531" s="89"/>
      <c r="AU531" s="89"/>
      <c r="AV531" s="89"/>
      <c r="AW531" s="89"/>
      <c r="AX531" s="89"/>
      <c r="AY531" s="89"/>
      <c r="AZ531" s="89"/>
      <c r="BA531" s="89"/>
      <c r="BB531" s="89"/>
    </row>
    <row r="532" spans="40:54">
      <c r="AN532" s="89"/>
      <c r="AO532" s="89"/>
      <c r="AP532" s="89"/>
      <c r="AQ532" s="89"/>
      <c r="AR532" s="89"/>
      <c r="AS532" s="89"/>
      <c r="AT532" s="89"/>
      <c r="AU532" s="89"/>
      <c r="AV532" s="89"/>
      <c r="AW532" s="89"/>
      <c r="AX532" s="89"/>
      <c r="AY532" s="89"/>
      <c r="AZ532" s="89"/>
      <c r="BA532" s="89"/>
      <c r="BB532" s="89"/>
    </row>
    <row r="533" spans="40:54">
      <c r="AN533" s="89"/>
      <c r="AO533" s="89"/>
      <c r="AP533" s="89"/>
      <c r="AQ533" s="89"/>
      <c r="AR533" s="89"/>
      <c r="AS533" s="89"/>
      <c r="AT533" s="89"/>
      <c r="AU533" s="89"/>
      <c r="AV533" s="89"/>
      <c r="AW533" s="89"/>
      <c r="AX533" s="89"/>
      <c r="AY533" s="89"/>
      <c r="AZ533" s="89"/>
      <c r="BA533" s="89"/>
      <c r="BB533" s="89"/>
    </row>
    <row r="534" spans="40:54">
      <c r="AN534" s="89"/>
      <c r="AO534" s="89"/>
      <c r="AP534" s="89"/>
      <c r="AQ534" s="89"/>
      <c r="AR534" s="89"/>
      <c r="AS534" s="89"/>
      <c r="AT534" s="89"/>
      <c r="AU534" s="89"/>
      <c r="AV534" s="89"/>
      <c r="AW534" s="89"/>
      <c r="AX534" s="89"/>
      <c r="AY534" s="89"/>
      <c r="AZ534" s="89"/>
      <c r="BA534" s="89"/>
      <c r="BB534" s="89"/>
    </row>
    <row r="535" spans="40:54">
      <c r="AN535" s="89"/>
      <c r="AO535" s="89"/>
      <c r="AP535" s="89"/>
      <c r="AQ535" s="89"/>
      <c r="AR535" s="89"/>
      <c r="AS535" s="89"/>
      <c r="AT535" s="89"/>
      <c r="AU535" s="89"/>
      <c r="AV535" s="89"/>
      <c r="AW535" s="89"/>
      <c r="AX535" s="89"/>
      <c r="AY535" s="89"/>
      <c r="AZ535" s="89"/>
      <c r="BA535" s="89"/>
      <c r="BB535" s="89"/>
    </row>
    <row r="536" spans="40:54">
      <c r="AN536" s="89"/>
      <c r="AO536" s="89"/>
      <c r="AP536" s="89"/>
      <c r="AQ536" s="89"/>
      <c r="AR536" s="89"/>
      <c r="AS536" s="89"/>
      <c r="AT536" s="89"/>
      <c r="AU536" s="89"/>
      <c r="AV536" s="89"/>
      <c r="AW536" s="89"/>
      <c r="AX536" s="89"/>
      <c r="AY536" s="89"/>
      <c r="AZ536" s="89"/>
      <c r="BA536" s="89"/>
      <c r="BB536" s="89"/>
    </row>
    <row r="537" spans="40:54">
      <c r="AN537" s="89"/>
      <c r="AO537" s="89"/>
      <c r="AP537" s="89"/>
      <c r="AQ537" s="89"/>
      <c r="AR537" s="89"/>
      <c r="AS537" s="89"/>
      <c r="AT537" s="89"/>
      <c r="AU537" s="89"/>
      <c r="AV537" s="89"/>
      <c r="AW537" s="89"/>
      <c r="AX537" s="89"/>
      <c r="AY537" s="89"/>
      <c r="AZ537" s="89"/>
      <c r="BA537" s="89"/>
      <c r="BB537" s="89"/>
    </row>
    <row r="538" spans="40:54">
      <c r="AN538" s="89"/>
      <c r="AO538" s="89"/>
      <c r="AP538" s="89"/>
      <c r="AQ538" s="89"/>
      <c r="AR538" s="89"/>
      <c r="AS538" s="89"/>
      <c r="AT538" s="89"/>
      <c r="AU538" s="89"/>
      <c r="AV538" s="89"/>
      <c r="AW538" s="89"/>
      <c r="AX538" s="89"/>
      <c r="AY538" s="89"/>
      <c r="AZ538" s="89"/>
      <c r="BA538" s="89"/>
      <c r="BB538" s="89"/>
    </row>
    <row r="539" spans="40:54">
      <c r="AN539" s="89"/>
      <c r="AO539" s="89"/>
      <c r="AP539" s="89"/>
      <c r="AQ539" s="89"/>
      <c r="AR539" s="89"/>
      <c r="AS539" s="89"/>
      <c r="AT539" s="89"/>
      <c r="AU539" s="89"/>
      <c r="AV539" s="89"/>
      <c r="AW539" s="89"/>
      <c r="AX539" s="89"/>
      <c r="AY539" s="89"/>
      <c r="AZ539" s="89"/>
      <c r="BA539" s="89"/>
      <c r="BB539" s="89"/>
    </row>
    <row r="540" spans="40:54">
      <c r="AN540" s="89"/>
      <c r="AO540" s="89"/>
      <c r="AP540" s="89"/>
      <c r="AQ540" s="89"/>
      <c r="AR540" s="89"/>
      <c r="AS540" s="89"/>
      <c r="AT540" s="89"/>
      <c r="AU540" s="89"/>
      <c r="AV540" s="89"/>
      <c r="AW540" s="89"/>
      <c r="AX540" s="89"/>
      <c r="AY540" s="89"/>
      <c r="AZ540" s="89"/>
      <c r="BA540" s="89"/>
      <c r="BB540" s="89"/>
    </row>
    <row r="541" spans="40:54">
      <c r="AN541" s="89"/>
      <c r="AO541" s="89"/>
      <c r="AP541" s="89"/>
      <c r="AQ541" s="89"/>
      <c r="AR541" s="89"/>
      <c r="AS541" s="89"/>
      <c r="AT541" s="89"/>
      <c r="AU541" s="89"/>
      <c r="AV541" s="89"/>
      <c r="AW541" s="89"/>
      <c r="AX541" s="89"/>
      <c r="AY541" s="89"/>
      <c r="AZ541" s="89"/>
      <c r="BA541" s="89"/>
      <c r="BB541" s="89"/>
    </row>
    <row r="542" spans="40:54">
      <c r="AN542" s="89"/>
      <c r="AO542" s="89"/>
      <c r="AP542" s="89"/>
      <c r="AQ542" s="89"/>
      <c r="AR542" s="89"/>
      <c r="AS542" s="89"/>
      <c r="AT542" s="89"/>
      <c r="AU542" s="89"/>
      <c r="AV542" s="89"/>
      <c r="AW542" s="89"/>
      <c r="AX542" s="89"/>
      <c r="AY542" s="89"/>
      <c r="AZ542" s="89"/>
      <c r="BA542" s="89"/>
      <c r="BB542" s="89"/>
    </row>
    <row r="543" spans="40:54">
      <c r="AN543" s="89"/>
      <c r="AO543" s="89"/>
      <c r="AP543" s="89"/>
      <c r="AQ543" s="89"/>
      <c r="AR543" s="89"/>
      <c r="AS543" s="89"/>
      <c r="AT543" s="89"/>
      <c r="AU543" s="89"/>
      <c r="AV543" s="89"/>
      <c r="AW543" s="89"/>
      <c r="AX543" s="89"/>
      <c r="AY543" s="89"/>
      <c r="AZ543" s="89"/>
      <c r="BA543" s="89"/>
      <c r="BB543" s="89"/>
    </row>
    <row r="544" spans="40:54">
      <c r="AN544" s="89"/>
      <c r="AO544" s="89"/>
      <c r="AP544" s="89"/>
      <c r="AQ544" s="89"/>
      <c r="AR544" s="89"/>
      <c r="AS544" s="89"/>
      <c r="AT544" s="89"/>
      <c r="AU544" s="89"/>
      <c r="AV544" s="89"/>
      <c r="AW544" s="89"/>
      <c r="AX544" s="89"/>
      <c r="AY544" s="89"/>
      <c r="AZ544" s="89"/>
      <c r="BA544" s="89"/>
      <c r="BB544" s="89"/>
    </row>
    <row r="545" spans="40:54">
      <c r="AN545" s="89"/>
      <c r="AO545" s="89"/>
      <c r="AP545" s="89"/>
      <c r="AQ545" s="89"/>
      <c r="AR545" s="89"/>
      <c r="AS545" s="89"/>
      <c r="AT545" s="89"/>
      <c r="AU545" s="89"/>
      <c r="AV545" s="89"/>
      <c r="AW545" s="89"/>
      <c r="AX545" s="89"/>
      <c r="AY545" s="89"/>
      <c r="AZ545" s="89"/>
      <c r="BA545" s="89"/>
      <c r="BB545" s="89"/>
    </row>
    <row r="546" spans="40:54">
      <c r="AN546" s="89"/>
      <c r="AO546" s="89"/>
      <c r="AP546" s="89"/>
      <c r="AQ546" s="89"/>
      <c r="AR546" s="89"/>
      <c r="AS546" s="89"/>
      <c r="AT546" s="89"/>
      <c r="AU546" s="89"/>
      <c r="AV546" s="89"/>
      <c r="AW546" s="89"/>
      <c r="AX546" s="89"/>
      <c r="AY546" s="89"/>
      <c r="AZ546" s="89"/>
      <c r="BA546" s="89"/>
      <c r="BB546" s="89"/>
    </row>
    <row r="547" spans="40:54">
      <c r="AN547" s="89"/>
      <c r="AO547" s="89"/>
      <c r="AP547" s="89"/>
      <c r="AQ547" s="89"/>
      <c r="AR547" s="89"/>
      <c r="AS547" s="89"/>
      <c r="AT547" s="89"/>
      <c r="AU547" s="89"/>
      <c r="AV547" s="89"/>
      <c r="AW547" s="89"/>
      <c r="AX547" s="89"/>
      <c r="AY547" s="89"/>
      <c r="AZ547" s="89"/>
      <c r="BA547" s="89"/>
      <c r="BB547" s="89"/>
    </row>
    <row r="548" spans="40:54">
      <c r="AN548" s="89"/>
      <c r="AO548" s="89"/>
      <c r="AP548" s="89"/>
      <c r="AQ548" s="89"/>
      <c r="AR548" s="89"/>
      <c r="AS548" s="89"/>
      <c r="AT548" s="89"/>
      <c r="AU548" s="89"/>
      <c r="AV548" s="89"/>
      <c r="AW548" s="89"/>
      <c r="AX548" s="89"/>
      <c r="AY548" s="89"/>
      <c r="AZ548" s="89"/>
      <c r="BA548" s="89"/>
      <c r="BB548" s="89"/>
    </row>
    <row r="549" spans="40:54">
      <c r="AN549" s="89"/>
      <c r="AO549" s="89"/>
      <c r="AP549" s="89"/>
      <c r="AQ549" s="89"/>
      <c r="AR549" s="89"/>
      <c r="AS549" s="89"/>
      <c r="AT549" s="89"/>
      <c r="AU549" s="89"/>
      <c r="AV549" s="89"/>
      <c r="AW549" s="89"/>
      <c r="AX549" s="89"/>
      <c r="AY549" s="89"/>
      <c r="AZ549" s="89"/>
      <c r="BA549" s="89"/>
      <c r="BB549" s="89"/>
    </row>
    <row r="550" spans="40:54">
      <c r="AN550" s="89"/>
      <c r="AO550" s="89"/>
      <c r="AP550" s="89"/>
      <c r="AQ550" s="89"/>
      <c r="AR550" s="89"/>
      <c r="AS550" s="89"/>
      <c r="AT550" s="89"/>
      <c r="AU550" s="89"/>
      <c r="AV550" s="89"/>
      <c r="AW550" s="89"/>
      <c r="AX550" s="89"/>
      <c r="AY550" s="89"/>
      <c r="AZ550" s="89"/>
      <c r="BA550" s="89"/>
      <c r="BB550" s="89"/>
    </row>
    <row r="551" spans="40:54">
      <c r="AN551" s="89"/>
      <c r="AO551" s="89"/>
      <c r="AP551" s="89"/>
      <c r="AQ551" s="89"/>
      <c r="AR551" s="89"/>
      <c r="AS551" s="89"/>
      <c r="AT551" s="89"/>
      <c r="AU551" s="89"/>
      <c r="AV551" s="89"/>
      <c r="AW551" s="89"/>
      <c r="AX551" s="89"/>
      <c r="AY551" s="89"/>
      <c r="AZ551" s="89"/>
      <c r="BA551" s="89"/>
      <c r="BB551" s="89"/>
    </row>
    <row r="552" spans="40:54">
      <c r="AN552" s="89"/>
      <c r="AO552" s="89"/>
      <c r="AP552" s="89"/>
      <c r="AQ552" s="89"/>
      <c r="AR552" s="89"/>
      <c r="AS552" s="89"/>
      <c r="AT552" s="89"/>
      <c r="AU552" s="89"/>
      <c r="AV552" s="89"/>
      <c r="AW552" s="89"/>
      <c r="AX552" s="89"/>
      <c r="AY552" s="89"/>
      <c r="AZ552" s="89"/>
      <c r="BA552" s="89"/>
      <c r="BB552" s="89"/>
    </row>
    <row r="553" spans="40:54">
      <c r="AN553" s="89"/>
      <c r="AO553" s="89"/>
      <c r="AP553" s="89"/>
      <c r="AQ553" s="89"/>
      <c r="AR553" s="89"/>
      <c r="AS553" s="89"/>
      <c r="AT553" s="89"/>
      <c r="AU553" s="89"/>
      <c r="AV553" s="89"/>
      <c r="AW553" s="89"/>
      <c r="AX553" s="89"/>
      <c r="AY553" s="89"/>
      <c r="AZ553" s="89"/>
      <c r="BA553" s="89"/>
      <c r="BB553" s="89"/>
    </row>
    <row r="554" spans="40:54">
      <c r="AN554" s="89"/>
      <c r="AO554" s="89"/>
      <c r="AP554" s="89"/>
      <c r="AQ554" s="89"/>
      <c r="AR554" s="89"/>
      <c r="AS554" s="89"/>
      <c r="AT554" s="89"/>
      <c r="AU554" s="89"/>
      <c r="AV554" s="89"/>
      <c r="AW554" s="89"/>
      <c r="AX554" s="89"/>
      <c r="AY554" s="89"/>
      <c r="AZ554" s="89"/>
      <c r="BA554" s="89"/>
      <c r="BB554" s="89"/>
    </row>
    <row r="555" spans="40:54">
      <c r="AN555" s="89"/>
      <c r="AO555" s="89"/>
      <c r="AP555" s="89"/>
      <c r="AQ555" s="89"/>
      <c r="AR555" s="89"/>
      <c r="AS555" s="89"/>
      <c r="AT555" s="89"/>
      <c r="AU555" s="89"/>
      <c r="AV555" s="89"/>
      <c r="AW555" s="89"/>
      <c r="AX555" s="89"/>
      <c r="AY555" s="89"/>
      <c r="AZ555" s="89"/>
      <c r="BA555" s="89"/>
      <c r="BB555" s="89"/>
    </row>
    <row r="556" spans="40:54">
      <c r="AN556" s="89"/>
      <c r="AO556" s="89"/>
      <c r="AP556" s="89"/>
      <c r="AQ556" s="89"/>
      <c r="AR556" s="89"/>
      <c r="AS556" s="89"/>
      <c r="AT556" s="89"/>
      <c r="AU556" s="89"/>
      <c r="AV556" s="89"/>
      <c r="AW556" s="89"/>
      <c r="AX556" s="89"/>
      <c r="AY556" s="89"/>
      <c r="AZ556" s="89"/>
      <c r="BA556" s="89"/>
      <c r="BB556" s="89"/>
    </row>
    <row r="557" spans="40:54">
      <c r="AN557" s="89"/>
      <c r="AO557" s="89"/>
      <c r="AP557" s="89"/>
      <c r="AQ557" s="89"/>
      <c r="AR557" s="89"/>
      <c r="AS557" s="89"/>
      <c r="AT557" s="89"/>
      <c r="AU557" s="89"/>
      <c r="AV557" s="89"/>
      <c r="AW557" s="89"/>
      <c r="AX557" s="89"/>
      <c r="AY557" s="89"/>
      <c r="AZ557" s="89"/>
      <c r="BA557" s="89"/>
      <c r="BB557" s="89"/>
    </row>
    <row r="558" spans="40:54">
      <c r="AN558" s="89"/>
      <c r="AO558" s="89"/>
      <c r="AP558" s="89"/>
      <c r="AQ558" s="89"/>
      <c r="AR558" s="89"/>
      <c r="AS558" s="89"/>
      <c r="AT558" s="89"/>
      <c r="AU558" s="89"/>
      <c r="AV558" s="89"/>
      <c r="AW558" s="89"/>
      <c r="AX558" s="89"/>
      <c r="AY558" s="89"/>
      <c r="AZ558" s="89"/>
      <c r="BA558" s="89"/>
      <c r="BB558" s="89"/>
    </row>
    <row r="559" spans="40:54">
      <c r="AN559" s="89"/>
      <c r="AO559" s="89"/>
      <c r="AP559" s="89"/>
      <c r="AQ559" s="89"/>
      <c r="AR559" s="89"/>
      <c r="AS559" s="89"/>
      <c r="AT559" s="89"/>
      <c r="AU559" s="89"/>
      <c r="AV559" s="89"/>
      <c r="AW559" s="89"/>
      <c r="AX559" s="89"/>
      <c r="AY559" s="89"/>
      <c r="AZ559" s="89"/>
      <c r="BA559" s="89"/>
      <c r="BB559" s="89"/>
    </row>
    <row r="560" spans="40:54">
      <c r="AN560" s="89"/>
      <c r="AO560" s="89"/>
      <c r="AP560" s="89"/>
      <c r="AQ560" s="89"/>
      <c r="AR560" s="89"/>
      <c r="AS560" s="89"/>
      <c r="AT560" s="89"/>
      <c r="AU560" s="89"/>
      <c r="AV560" s="89"/>
      <c r="AW560" s="89"/>
      <c r="AX560" s="89"/>
      <c r="AY560" s="89"/>
      <c r="AZ560" s="89"/>
      <c r="BA560" s="89"/>
      <c r="BB560" s="89"/>
    </row>
    <row r="561" spans="40:54">
      <c r="AN561" s="89"/>
      <c r="AO561" s="89"/>
      <c r="AP561" s="89"/>
      <c r="AQ561" s="89"/>
      <c r="AR561" s="89"/>
      <c r="AS561" s="89"/>
      <c r="AT561" s="89"/>
      <c r="AU561" s="89"/>
      <c r="AV561" s="89"/>
      <c r="AW561" s="89"/>
      <c r="AX561" s="89"/>
      <c r="AY561" s="89"/>
      <c r="AZ561" s="89"/>
      <c r="BA561" s="89"/>
      <c r="BB561" s="89"/>
    </row>
    <row r="562" spans="40:54">
      <c r="AN562" s="89"/>
      <c r="AO562" s="89"/>
      <c r="AP562" s="89"/>
      <c r="AQ562" s="89"/>
      <c r="AR562" s="89"/>
      <c r="AS562" s="89"/>
      <c r="AT562" s="89"/>
      <c r="AU562" s="89"/>
      <c r="AV562" s="89"/>
      <c r="AW562" s="89"/>
      <c r="AX562" s="89"/>
      <c r="AY562" s="89"/>
      <c r="AZ562" s="89"/>
      <c r="BA562" s="89"/>
      <c r="BB562" s="89"/>
    </row>
    <row r="563" spans="40:54">
      <c r="AN563" s="89"/>
      <c r="AO563" s="89"/>
      <c r="AP563" s="89"/>
      <c r="AQ563" s="89"/>
      <c r="AR563" s="89"/>
      <c r="AS563" s="89"/>
      <c r="AT563" s="89"/>
      <c r="AU563" s="89"/>
      <c r="AV563" s="89"/>
      <c r="AW563" s="89"/>
      <c r="AX563" s="89"/>
      <c r="AY563" s="89"/>
      <c r="AZ563" s="89"/>
      <c r="BA563" s="89"/>
      <c r="BB563" s="89"/>
    </row>
    <row r="564" spans="40:54">
      <c r="AN564" s="89"/>
      <c r="AO564" s="89"/>
      <c r="AP564" s="89"/>
      <c r="AQ564" s="89"/>
      <c r="AR564" s="89"/>
      <c r="AS564" s="89"/>
      <c r="AT564" s="89"/>
      <c r="AU564" s="89"/>
      <c r="AV564" s="89"/>
      <c r="AW564" s="89"/>
      <c r="AX564" s="89"/>
      <c r="AY564" s="89"/>
      <c r="AZ564" s="89"/>
      <c r="BA564" s="89"/>
      <c r="BB564" s="89"/>
    </row>
    <row r="565" spans="40:54">
      <c r="AN565" s="89"/>
      <c r="AO565" s="89"/>
      <c r="AP565" s="89"/>
      <c r="AQ565" s="89"/>
      <c r="AR565" s="89"/>
      <c r="AS565" s="89"/>
      <c r="AT565" s="89"/>
      <c r="AU565" s="89"/>
      <c r="AV565" s="89"/>
      <c r="AW565" s="89"/>
      <c r="AX565" s="89"/>
      <c r="AY565" s="89"/>
      <c r="AZ565" s="89"/>
      <c r="BA565" s="89"/>
      <c r="BB565" s="89"/>
    </row>
    <row r="566" spans="40:54">
      <c r="AN566" s="89"/>
      <c r="AO566" s="89"/>
      <c r="AP566" s="89"/>
      <c r="AQ566" s="89"/>
      <c r="AR566" s="89"/>
      <c r="AS566" s="89"/>
      <c r="AT566" s="89"/>
      <c r="AU566" s="89"/>
      <c r="AV566" s="89"/>
      <c r="AW566" s="89"/>
      <c r="AX566" s="89"/>
      <c r="AY566" s="89"/>
      <c r="AZ566" s="89"/>
      <c r="BA566" s="89"/>
      <c r="BB566" s="89"/>
    </row>
    <row r="567" spans="40:54">
      <c r="AN567" s="89"/>
      <c r="AO567" s="89"/>
      <c r="AP567" s="89"/>
      <c r="AQ567" s="89"/>
      <c r="AR567" s="89"/>
      <c r="AS567" s="89"/>
      <c r="AT567" s="89"/>
      <c r="AU567" s="89"/>
      <c r="AV567" s="89"/>
      <c r="AW567" s="89"/>
      <c r="AX567" s="89"/>
      <c r="AY567" s="89"/>
      <c r="AZ567" s="89"/>
      <c r="BA567" s="89"/>
      <c r="BB567" s="89"/>
    </row>
    <row r="568" spans="40:54">
      <c r="AN568" s="89"/>
      <c r="AO568" s="89"/>
      <c r="AP568" s="89"/>
      <c r="AQ568" s="89"/>
      <c r="AR568" s="89"/>
      <c r="AS568" s="89"/>
      <c r="AT568" s="89"/>
      <c r="AU568" s="89"/>
      <c r="AV568" s="89"/>
      <c r="AW568" s="89"/>
      <c r="AX568" s="89"/>
      <c r="AY568" s="89"/>
      <c r="AZ568" s="89"/>
      <c r="BA568" s="89"/>
      <c r="BB568" s="89"/>
    </row>
    <row r="569" spans="40:54">
      <c r="AN569" s="89"/>
      <c r="AO569" s="89"/>
      <c r="AP569" s="89"/>
      <c r="AQ569" s="89"/>
      <c r="AR569" s="89"/>
      <c r="AS569" s="89"/>
      <c r="AT569" s="89"/>
      <c r="AU569" s="89"/>
      <c r="AV569" s="89"/>
      <c r="AW569" s="89"/>
      <c r="AX569" s="89"/>
      <c r="AY569" s="89"/>
      <c r="AZ569" s="89"/>
      <c r="BA569" s="89"/>
      <c r="BB569" s="89"/>
    </row>
    <row r="570" spans="40:54">
      <c r="AN570" s="89"/>
      <c r="AO570" s="89"/>
      <c r="AP570" s="89"/>
      <c r="AQ570" s="89"/>
      <c r="AR570" s="89"/>
      <c r="AS570" s="89"/>
      <c r="AT570" s="89"/>
      <c r="AU570" s="89"/>
      <c r="AV570" s="89"/>
      <c r="AW570" s="89"/>
      <c r="AX570" s="89"/>
      <c r="AY570" s="89"/>
      <c r="AZ570" s="89"/>
      <c r="BA570" s="89"/>
      <c r="BB570" s="89"/>
    </row>
    <row r="571" spans="40:54">
      <c r="AN571" s="89"/>
      <c r="AO571" s="89"/>
      <c r="AP571" s="89"/>
      <c r="AQ571" s="89"/>
      <c r="AR571" s="89"/>
      <c r="AS571" s="89"/>
      <c r="AT571" s="89"/>
      <c r="AU571" s="89"/>
      <c r="AV571" s="89"/>
      <c r="AW571" s="89"/>
      <c r="AX571" s="89"/>
      <c r="AY571" s="89"/>
      <c r="AZ571" s="89"/>
      <c r="BA571" s="89"/>
      <c r="BB571" s="89"/>
    </row>
    <row r="572" spans="40:54">
      <c r="AN572" s="89"/>
      <c r="AO572" s="89"/>
      <c r="AP572" s="89"/>
      <c r="AQ572" s="89"/>
      <c r="AR572" s="89"/>
      <c r="AS572" s="89"/>
      <c r="AT572" s="89"/>
      <c r="AU572" s="89"/>
      <c r="AV572" s="89"/>
      <c r="AW572" s="89"/>
      <c r="AX572" s="89"/>
      <c r="AY572" s="89"/>
      <c r="AZ572" s="89"/>
      <c r="BA572" s="89"/>
      <c r="BB572" s="89"/>
    </row>
    <row r="573" spans="40:54">
      <c r="AN573" s="89"/>
      <c r="AO573" s="89"/>
      <c r="AP573" s="89"/>
      <c r="AQ573" s="89"/>
      <c r="AR573" s="89"/>
      <c r="AS573" s="89"/>
      <c r="AT573" s="89"/>
      <c r="AU573" s="89"/>
      <c r="AV573" s="89"/>
      <c r="AW573" s="89"/>
      <c r="AX573" s="89"/>
      <c r="AY573" s="89"/>
      <c r="AZ573" s="89"/>
      <c r="BA573" s="89"/>
      <c r="BB573" s="89"/>
    </row>
    <row r="574" spans="40:54">
      <c r="AN574" s="89"/>
      <c r="AO574" s="89"/>
      <c r="AP574" s="89"/>
      <c r="AQ574" s="89"/>
      <c r="AR574" s="89"/>
      <c r="AS574" s="89"/>
      <c r="AT574" s="89"/>
      <c r="AU574" s="89"/>
      <c r="AV574" s="89"/>
      <c r="AW574" s="89"/>
      <c r="AX574" s="89"/>
      <c r="AY574" s="89"/>
      <c r="AZ574" s="89"/>
      <c r="BA574" s="89"/>
      <c r="BB574" s="89"/>
    </row>
    <row r="575" spans="40:54">
      <c r="AN575" s="89"/>
      <c r="AO575" s="89"/>
      <c r="AP575" s="89"/>
      <c r="AQ575" s="89"/>
      <c r="AR575" s="89"/>
      <c r="AS575" s="89"/>
      <c r="AT575" s="89"/>
      <c r="AU575" s="89"/>
      <c r="AV575" s="89"/>
      <c r="AW575" s="89"/>
      <c r="AX575" s="89"/>
      <c r="AY575" s="89"/>
      <c r="AZ575" s="89"/>
      <c r="BA575" s="89"/>
      <c r="BB575" s="89"/>
    </row>
    <row r="576" spans="40:54">
      <c r="AN576" s="89"/>
      <c r="AO576" s="89"/>
      <c r="AP576" s="89"/>
      <c r="AQ576" s="89"/>
      <c r="AR576" s="89"/>
      <c r="AS576" s="89"/>
      <c r="AT576" s="89"/>
      <c r="AU576" s="89"/>
      <c r="AV576" s="89"/>
      <c r="AW576" s="89"/>
      <c r="AX576" s="89"/>
      <c r="AY576" s="89"/>
      <c r="AZ576" s="89"/>
      <c r="BA576" s="89"/>
      <c r="BB576" s="89"/>
    </row>
    <row r="577" spans="40:54">
      <c r="AN577" s="89"/>
      <c r="AO577" s="89"/>
      <c r="AP577" s="89"/>
      <c r="AQ577" s="89"/>
      <c r="AR577" s="89"/>
      <c r="AS577" s="89"/>
      <c r="AT577" s="89"/>
      <c r="AU577" s="89"/>
      <c r="AV577" s="89"/>
      <c r="AW577" s="89"/>
      <c r="AX577" s="89"/>
      <c r="AY577" s="89"/>
      <c r="AZ577" s="89"/>
      <c r="BA577" s="89"/>
      <c r="BB577" s="89"/>
    </row>
    <row r="578" spans="40:54">
      <c r="AN578" s="89"/>
      <c r="AO578" s="89"/>
      <c r="AP578" s="89"/>
      <c r="AQ578" s="89"/>
      <c r="AR578" s="89"/>
      <c r="AS578" s="89"/>
      <c r="AT578" s="89"/>
      <c r="AU578" s="89"/>
      <c r="AV578" s="89"/>
      <c r="AW578" s="89"/>
      <c r="AX578" s="89"/>
      <c r="AY578" s="89"/>
      <c r="AZ578" s="89"/>
      <c r="BA578" s="89"/>
      <c r="BB578" s="89"/>
    </row>
    <row r="579" spans="40:54">
      <c r="AN579" s="89"/>
      <c r="AO579" s="89"/>
      <c r="AP579" s="89"/>
      <c r="AQ579" s="89"/>
      <c r="AR579" s="89"/>
      <c r="AS579" s="89"/>
      <c r="AT579" s="89"/>
      <c r="AU579" s="89"/>
      <c r="AV579" s="89"/>
      <c r="AW579" s="89"/>
      <c r="AX579" s="89"/>
      <c r="AY579" s="89"/>
      <c r="AZ579" s="89"/>
      <c r="BA579" s="89"/>
      <c r="BB579" s="89"/>
    </row>
    <row r="580" spans="40:54">
      <c r="AN580" s="89"/>
      <c r="AO580" s="89"/>
      <c r="AP580" s="89"/>
      <c r="AQ580" s="89"/>
      <c r="AR580" s="89"/>
      <c r="AS580" s="89"/>
      <c r="AT580" s="89"/>
      <c r="AU580" s="89"/>
      <c r="AV580" s="89"/>
      <c r="AW580" s="89"/>
      <c r="AX580" s="89"/>
      <c r="AY580" s="89"/>
      <c r="AZ580" s="89"/>
      <c r="BA580" s="89"/>
      <c r="BB580" s="89"/>
    </row>
    <row r="581" spans="40:54">
      <c r="AN581" s="89"/>
      <c r="AO581" s="89"/>
      <c r="AP581" s="89"/>
      <c r="AQ581" s="89"/>
      <c r="AR581" s="89"/>
      <c r="AS581" s="89"/>
      <c r="AT581" s="89"/>
      <c r="AU581" s="89"/>
      <c r="AV581" s="89"/>
      <c r="AW581" s="89"/>
      <c r="AX581" s="89"/>
      <c r="AY581" s="89"/>
      <c r="AZ581" s="89"/>
      <c r="BA581" s="89"/>
      <c r="BB581" s="89"/>
    </row>
    <row r="582" spans="40:54">
      <c r="AN582" s="89"/>
      <c r="AO582" s="89"/>
      <c r="AP582" s="89"/>
      <c r="AQ582" s="89"/>
      <c r="AR582" s="89"/>
      <c r="AS582" s="89"/>
      <c r="AT582" s="89"/>
      <c r="AU582" s="89"/>
      <c r="AV582" s="89"/>
      <c r="AW582" s="89"/>
      <c r="AX582" s="89"/>
      <c r="AY582" s="89"/>
      <c r="AZ582" s="89"/>
      <c r="BA582" s="89"/>
      <c r="BB582" s="89"/>
    </row>
    <row r="583" spans="40:54">
      <c r="AN583" s="89"/>
      <c r="AO583" s="89"/>
      <c r="AP583" s="89"/>
      <c r="AQ583" s="89"/>
      <c r="AR583" s="89"/>
      <c r="AS583" s="89"/>
      <c r="AT583" s="89"/>
      <c r="AU583" s="89"/>
      <c r="AV583" s="89"/>
      <c r="AW583" s="89"/>
      <c r="AX583" s="89"/>
      <c r="AY583" s="89"/>
      <c r="AZ583" s="89"/>
      <c r="BA583" s="89"/>
      <c r="BB583" s="89"/>
    </row>
    <row r="584" spans="40:54">
      <c r="AN584" s="89"/>
      <c r="AO584" s="89"/>
      <c r="AP584" s="89"/>
      <c r="AQ584" s="89"/>
      <c r="AR584" s="89"/>
      <c r="AS584" s="89"/>
      <c r="AT584" s="89"/>
      <c r="AU584" s="89"/>
      <c r="AV584" s="89"/>
      <c r="AW584" s="89"/>
      <c r="AX584" s="89"/>
      <c r="AY584" s="89"/>
      <c r="AZ584" s="89"/>
      <c r="BA584" s="89"/>
      <c r="BB584" s="89"/>
    </row>
    <row r="585" spans="40:54">
      <c r="AN585" s="89"/>
      <c r="AO585" s="89"/>
      <c r="AP585" s="89"/>
      <c r="AQ585" s="89"/>
      <c r="AR585" s="89"/>
      <c r="AS585" s="89"/>
      <c r="AT585" s="89"/>
      <c r="AU585" s="89"/>
      <c r="AV585" s="89"/>
      <c r="AW585" s="89"/>
      <c r="AX585" s="89"/>
      <c r="AY585" s="89"/>
      <c r="AZ585" s="89"/>
      <c r="BA585" s="89"/>
      <c r="BB585" s="89"/>
    </row>
    <row r="586" spans="40:54">
      <c r="AN586" s="89"/>
      <c r="AO586" s="89"/>
      <c r="AP586" s="89"/>
      <c r="AQ586" s="89"/>
      <c r="AR586" s="89"/>
      <c r="AS586" s="89"/>
      <c r="AT586" s="89"/>
      <c r="AU586" s="89"/>
      <c r="AV586" s="89"/>
      <c r="AW586" s="89"/>
      <c r="AX586" s="89"/>
      <c r="AY586" s="89"/>
      <c r="AZ586" s="89"/>
      <c r="BA586" s="89"/>
      <c r="BB586" s="89"/>
    </row>
    <row r="587" spans="40:54">
      <c r="AN587" s="89"/>
      <c r="AO587" s="89"/>
      <c r="AP587" s="89"/>
      <c r="AQ587" s="89"/>
      <c r="AR587" s="89"/>
      <c r="AS587" s="89"/>
      <c r="AT587" s="89"/>
      <c r="AU587" s="89"/>
      <c r="AV587" s="89"/>
      <c r="AW587" s="89"/>
      <c r="AX587" s="89"/>
      <c r="AY587" s="89"/>
      <c r="AZ587" s="89"/>
      <c r="BA587" s="89"/>
      <c r="BB587" s="89"/>
    </row>
    <row r="588" spans="40:54">
      <c r="AN588" s="89"/>
      <c r="AO588" s="89"/>
      <c r="AP588" s="89"/>
      <c r="AQ588" s="89"/>
      <c r="AR588" s="89"/>
      <c r="AS588" s="89"/>
      <c r="AT588" s="89"/>
      <c r="AU588" s="89"/>
      <c r="AV588" s="89"/>
      <c r="AW588" s="89"/>
      <c r="AX588" s="89"/>
      <c r="AY588" s="89"/>
      <c r="AZ588" s="89"/>
      <c r="BA588" s="89"/>
      <c r="BB588" s="89"/>
    </row>
    <row r="589" spans="40:54">
      <c r="AN589" s="89"/>
      <c r="AO589" s="89"/>
      <c r="AP589" s="89"/>
      <c r="AQ589" s="89"/>
      <c r="AR589" s="89"/>
      <c r="AS589" s="89"/>
      <c r="AT589" s="89"/>
      <c r="AU589" s="89"/>
      <c r="AV589" s="89"/>
      <c r="AW589" s="89"/>
      <c r="AX589" s="89"/>
      <c r="AY589" s="89"/>
      <c r="AZ589" s="89"/>
      <c r="BA589" s="89"/>
      <c r="BB589" s="89"/>
    </row>
    <row r="590" spans="40:54">
      <c r="AN590" s="89"/>
      <c r="AO590" s="89"/>
      <c r="AP590" s="89"/>
      <c r="AQ590" s="89"/>
      <c r="AR590" s="89"/>
      <c r="AS590" s="89"/>
      <c r="AT590" s="89"/>
      <c r="AU590" s="89"/>
      <c r="AV590" s="89"/>
      <c r="AW590" s="89"/>
      <c r="AX590" s="89"/>
      <c r="AY590" s="89"/>
      <c r="AZ590" s="89"/>
      <c r="BA590" s="89"/>
      <c r="BB590" s="89"/>
    </row>
    <row r="591" spans="40:54">
      <c r="AN591" s="89"/>
      <c r="AO591" s="89"/>
      <c r="AP591" s="89"/>
      <c r="AQ591" s="89"/>
      <c r="AR591" s="89"/>
      <c r="AS591" s="89"/>
      <c r="AT591" s="89"/>
      <c r="AU591" s="89"/>
      <c r="AV591" s="89"/>
      <c r="AW591" s="89"/>
      <c r="AX591" s="89"/>
      <c r="AY591" s="89"/>
      <c r="AZ591" s="89"/>
      <c r="BA591" s="89"/>
      <c r="BB591" s="89"/>
    </row>
    <row r="592" spans="40:54">
      <c r="AN592" s="89"/>
      <c r="AO592" s="89"/>
      <c r="AP592" s="89"/>
      <c r="AQ592" s="89"/>
      <c r="AR592" s="89"/>
      <c r="AS592" s="89"/>
      <c r="AT592" s="89"/>
      <c r="AU592" s="89"/>
      <c r="AV592" s="89"/>
      <c r="AW592" s="89"/>
      <c r="AX592" s="89"/>
      <c r="AY592" s="89"/>
      <c r="AZ592" s="89"/>
      <c r="BA592" s="89"/>
      <c r="BB592" s="89"/>
    </row>
    <row r="593" spans="40:54">
      <c r="AN593" s="89"/>
      <c r="AO593" s="89"/>
      <c r="AP593" s="89"/>
      <c r="AQ593" s="89"/>
      <c r="AR593" s="89"/>
      <c r="AS593" s="89"/>
      <c r="AT593" s="89"/>
      <c r="AU593" s="89"/>
      <c r="AV593" s="89"/>
      <c r="AW593" s="89"/>
      <c r="AX593" s="89"/>
      <c r="AY593" s="89"/>
      <c r="AZ593" s="89"/>
      <c r="BA593" s="89"/>
      <c r="BB593" s="89"/>
    </row>
    <row r="594" spans="40:54">
      <c r="AN594" s="89"/>
      <c r="AO594" s="89"/>
      <c r="AP594" s="89"/>
      <c r="AQ594" s="89"/>
      <c r="AR594" s="89"/>
      <c r="AS594" s="89"/>
      <c r="AT594" s="89"/>
      <c r="AU594" s="89"/>
      <c r="AV594" s="89"/>
      <c r="AW594" s="89"/>
      <c r="AX594" s="89"/>
      <c r="AY594" s="89"/>
      <c r="AZ594" s="89"/>
      <c r="BA594" s="89"/>
      <c r="BB594" s="89"/>
    </row>
    <row r="595" spans="40:54">
      <c r="AN595" s="89"/>
      <c r="AO595" s="89"/>
      <c r="AP595" s="89"/>
      <c r="AQ595" s="89"/>
      <c r="AR595" s="89"/>
      <c r="AS595" s="89"/>
      <c r="AT595" s="89"/>
      <c r="AU595" s="89"/>
      <c r="AV595" s="89"/>
      <c r="AW595" s="89"/>
      <c r="AX595" s="89"/>
      <c r="AY595" s="89"/>
      <c r="AZ595" s="89"/>
      <c r="BA595" s="89"/>
      <c r="BB595" s="89"/>
    </row>
    <row r="596" spans="40:54">
      <c r="AN596" s="89"/>
      <c r="AO596" s="89"/>
      <c r="AP596" s="89"/>
      <c r="AQ596" s="89"/>
      <c r="AR596" s="89"/>
      <c r="AS596" s="89"/>
      <c r="AT596" s="89"/>
      <c r="AU596" s="89"/>
      <c r="AV596" s="89"/>
      <c r="AW596" s="89"/>
      <c r="AX596" s="89"/>
      <c r="AY596" s="89"/>
      <c r="AZ596" s="89"/>
      <c r="BA596" s="89"/>
      <c r="BB596" s="89"/>
    </row>
    <row r="597" spans="40:54">
      <c r="AN597" s="89"/>
      <c r="AO597" s="89"/>
      <c r="AP597" s="89"/>
      <c r="AQ597" s="89"/>
      <c r="AR597" s="89"/>
      <c r="AS597" s="89"/>
      <c r="AT597" s="89"/>
      <c r="AU597" s="89"/>
      <c r="AV597" s="89"/>
      <c r="AW597" s="89"/>
      <c r="AX597" s="89"/>
      <c r="AY597" s="89"/>
      <c r="AZ597" s="89"/>
      <c r="BA597" s="89"/>
      <c r="BB597" s="89"/>
    </row>
    <row r="598" spans="40:54">
      <c r="AN598" s="89"/>
      <c r="AO598" s="89"/>
      <c r="AP598" s="89"/>
      <c r="AQ598" s="89"/>
      <c r="AR598" s="89"/>
      <c r="AS598" s="89"/>
      <c r="AT598" s="89"/>
      <c r="AU598" s="89"/>
      <c r="AV598" s="89"/>
      <c r="AW598" s="89"/>
      <c r="AX598" s="89"/>
      <c r="AY598" s="89"/>
      <c r="AZ598" s="89"/>
      <c r="BA598" s="89"/>
      <c r="BB598" s="89"/>
    </row>
    <row r="599" spans="40:54">
      <c r="AN599" s="89"/>
      <c r="AO599" s="89"/>
      <c r="AP599" s="89"/>
      <c r="AQ599" s="89"/>
      <c r="AR599" s="89"/>
      <c r="AS599" s="89"/>
      <c r="AT599" s="89"/>
      <c r="AU599" s="89"/>
      <c r="AV599" s="89"/>
      <c r="AW599" s="89"/>
      <c r="AX599" s="89"/>
      <c r="AY599" s="89"/>
      <c r="AZ599" s="89"/>
      <c r="BA599" s="89"/>
      <c r="BB599" s="89"/>
    </row>
    <row r="600" spans="40:54">
      <c r="AN600" s="89"/>
      <c r="AO600" s="89"/>
      <c r="AP600" s="89"/>
      <c r="AQ600" s="89"/>
      <c r="AR600" s="89"/>
      <c r="AS600" s="89"/>
      <c r="AT600" s="89"/>
      <c r="AU600" s="89"/>
      <c r="AV600" s="89"/>
      <c r="AW600" s="89"/>
      <c r="AX600" s="89"/>
      <c r="AY600" s="89"/>
      <c r="AZ600" s="89"/>
      <c r="BA600" s="89"/>
      <c r="BB600" s="89"/>
    </row>
    <row r="601" spans="40:54">
      <c r="AN601" s="89"/>
      <c r="AO601" s="89"/>
      <c r="AP601" s="89"/>
      <c r="AQ601" s="89"/>
      <c r="AR601" s="89"/>
      <c r="AS601" s="89"/>
      <c r="AT601" s="89"/>
      <c r="AU601" s="89"/>
      <c r="AV601" s="89"/>
      <c r="AW601" s="89"/>
      <c r="AX601" s="89"/>
      <c r="AY601" s="89"/>
      <c r="AZ601" s="89"/>
      <c r="BA601" s="89"/>
      <c r="BB601" s="89"/>
    </row>
    <row r="602" spans="40:54">
      <c r="AN602" s="89"/>
      <c r="AO602" s="89"/>
      <c r="AP602" s="89"/>
      <c r="AQ602" s="89"/>
      <c r="AR602" s="89"/>
      <c r="AS602" s="89"/>
      <c r="AT602" s="89"/>
      <c r="AU602" s="89"/>
      <c r="AV602" s="89"/>
      <c r="AW602" s="89"/>
      <c r="AX602" s="89"/>
      <c r="AY602" s="89"/>
      <c r="AZ602" s="89"/>
      <c r="BA602" s="89"/>
      <c r="BB602" s="89"/>
    </row>
    <row r="603" spans="40:54">
      <c r="AN603" s="89"/>
      <c r="AO603" s="89"/>
      <c r="AP603" s="89"/>
      <c r="AQ603" s="89"/>
      <c r="AR603" s="89"/>
      <c r="AS603" s="89"/>
      <c r="AT603" s="89"/>
      <c r="AU603" s="89"/>
      <c r="AV603" s="89"/>
      <c r="AW603" s="89"/>
      <c r="AX603" s="89"/>
      <c r="AY603" s="89"/>
      <c r="AZ603" s="89"/>
      <c r="BA603" s="89"/>
      <c r="BB603" s="89"/>
    </row>
    <row r="604" spans="40:54">
      <c r="AN604" s="89"/>
      <c r="AO604" s="89"/>
      <c r="AP604" s="89"/>
      <c r="AQ604" s="89"/>
      <c r="AR604" s="89"/>
      <c r="AS604" s="89"/>
      <c r="AT604" s="89"/>
      <c r="AU604" s="89"/>
      <c r="AV604" s="89"/>
      <c r="AW604" s="89"/>
      <c r="AX604" s="89"/>
      <c r="AY604" s="89"/>
      <c r="AZ604" s="89"/>
      <c r="BA604" s="89"/>
      <c r="BB604" s="89"/>
    </row>
    <row r="605" spans="40:54">
      <c r="AN605" s="89"/>
      <c r="AO605" s="89"/>
      <c r="AP605" s="89"/>
      <c r="AQ605" s="89"/>
      <c r="AR605" s="89"/>
      <c r="AS605" s="89"/>
      <c r="AT605" s="89"/>
      <c r="AU605" s="89"/>
      <c r="AV605" s="89"/>
      <c r="AW605" s="89"/>
      <c r="AX605" s="89"/>
      <c r="AY605" s="89"/>
      <c r="AZ605" s="89"/>
      <c r="BA605" s="89"/>
      <c r="BB605" s="89"/>
    </row>
    <row r="606" spans="40:54">
      <c r="AN606" s="89"/>
      <c r="AO606" s="89"/>
      <c r="AP606" s="89"/>
      <c r="AQ606" s="89"/>
      <c r="AR606" s="89"/>
      <c r="AS606" s="89"/>
      <c r="AT606" s="89"/>
      <c r="AU606" s="89"/>
      <c r="AV606" s="89"/>
      <c r="AW606" s="89"/>
      <c r="AX606" s="89"/>
      <c r="AY606" s="89"/>
      <c r="AZ606" s="89"/>
      <c r="BA606" s="89"/>
      <c r="BB606" s="89"/>
    </row>
    <row r="607" spans="40:54">
      <c r="AN607" s="89"/>
      <c r="AO607" s="89"/>
      <c r="AP607" s="89"/>
      <c r="AQ607" s="89"/>
      <c r="AR607" s="89"/>
      <c r="AS607" s="89"/>
      <c r="AT607" s="89"/>
      <c r="AU607" s="89"/>
      <c r="AV607" s="89"/>
      <c r="AW607" s="89"/>
      <c r="AX607" s="89"/>
      <c r="AY607" s="89"/>
      <c r="AZ607" s="89"/>
      <c r="BA607" s="89"/>
      <c r="BB607" s="89"/>
    </row>
    <row r="608" spans="40:54">
      <c r="AN608" s="89"/>
      <c r="AO608" s="89"/>
      <c r="AP608" s="89"/>
      <c r="AQ608" s="89"/>
      <c r="AR608" s="89"/>
      <c r="AS608" s="89"/>
      <c r="AT608" s="89"/>
      <c r="AU608" s="89"/>
      <c r="AV608" s="89"/>
      <c r="AW608" s="89"/>
      <c r="AX608" s="89"/>
      <c r="AY608" s="89"/>
      <c r="AZ608" s="89"/>
      <c r="BA608" s="89"/>
      <c r="BB608" s="89"/>
    </row>
    <row r="609" spans="40:54">
      <c r="AN609" s="89"/>
      <c r="AO609" s="89"/>
      <c r="AP609" s="89"/>
      <c r="AQ609" s="89"/>
      <c r="AR609" s="89"/>
      <c r="AS609" s="89"/>
      <c r="AT609" s="89"/>
      <c r="AU609" s="89"/>
      <c r="AV609" s="89"/>
      <c r="AW609" s="89"/>
      <c r="AX609" s="89"/>
      <c r="AY609" s="89"/>
      <c r="AZ609" s="89"/>
      <c r="BA609" s="89"/>
      <c r="BB609" s="89"/>
    </row>
    <row r="610" spans="40:54">
      <c r="AN610" s="89"/>
      <c r="AO610" s="89"/>
      <c r="AP610" s="89"/>
      <c r="AQ610" s="89"/>
      <c r="AR610" s="89"/>
      <c r="AS610" s="89"/>
      <c r="AT610" s="89"/>
      <c r="AU610" s="89"/>
      <c r="AV610" s="89"/>
      <c r="AW610" s="89"/>
      <c r="AX610" s="89"/>
      <c r="AY610" s="89"/>
      <c r="AZ610" s="89"/>
      <c r="BA610" s="89"/>
      <c r="BB610" s="89"/>
    </row>
    <row r="611" spans="40:54">
      <c r="AN611" s="89"/>
      <c r="AO611" s="89"/>
      <c r="AP611" s="89"/>
      <c r="AQ611" s="89"/>
      <c r="AR611" s="89"/>
      <c r="AS611" s="89"/>
      <c r="AT611" s="89"/>
      <c r="AU611" s="89"/>
      <c r="AV611" s="89"/>
      <c r="AW611" s="89"/>
      <c r="AX611" s="89"/>
      <c r="AY611" s="89"/>
      <c r="AZ611" s="89"/>
      <c r="BA611" s="89"/>
      <c r="BB611" s="89"/>
    </row>
    <row r="612" spans="40:54">
      <c r="AN612" s="89"/>
      <c r="AO612" s="89"/>
      <c r="AP612" s="89"/>
      <c r="AQ612" s="89"/>
      <c r="AR612" s="89"/>
      <c r="AS612" s="89"/>
      <c r="AT612" s="89"/>
      <c r="AU612" s="89"/>
      <c r="AV612" s="89"/>
      <c r="AW612" s="89"/>
      <c r="AX612" s="89"/>
      <c r="AY612" s="89"/>
      <c r="AZ612" s="89"/>
      <c r="BA612" s="89"/>
      <c r="BB612" s="89"/>
    </row>
  </sheetData>
  <sheetProtection password="CA0D" sheet="1" objects="1" scenarios="1" selectLockedCells="1" selectUnlockedCells="1"/>
  <mergeCells count="3">
    <mergeCell ref="S3:AI3"/>
    <mergeCell ref="S5:U5"/>
    <mergeCell ref="W5:Y5"/>
  </mergeCells>
  <phoneticPr fontId="4" type="noConversion"/>
  <pageMargins left="0.75" right="0.75" top="1" bottom="1" header="0.5" footer="0.5"/>
  <pageSetup paperSize="9"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Uputstvo</vt:lpstr>
      <vt:lpstr>UnosOcena</vt:lpstr>
      <vt:lpstr>ProsekOcenaBezVladanja</vt:lpstr>
      <vt:lpstr>DijagramBezVladanja</vt:lpstr>
      <vt:lpstr>ProsekOcenaSaVladanjem</vt:lpstr>
      <vt:lpstr>DijagramSaVladanjem</vt:lpstr>
      <vt:lpstr>Izostanci</vt:lpstr>
      <vt:lpstr>Proracun1</vt:lpstr>
      <vt:lpstr>Proracun2</vt:lpstr>
      <vt:lpstr>Proracun3</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Vuk</dc:creator>
  <cp:lastModifiedBy>Sasa</cp:lastModifiedBy>
  <cp:lastPrinted>2018-02-17T03:22:19Z</cp:lastPrinted>
  <dcterms:created xsi:type="dcterms:W3CDTF">2002-06-24T23:10:36Z</dcterms:created>
  <dcterms:modified xsi:type="dcterms:W3CDTF">2026-07-08T05:00:32Z</dcterms:modified>
</cp:coreProperties>
</file>